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ACCELERATOR\Monte Carlo software\docs\"/>
    </mc:Choice>
  </mc:AlternateContent>
  <xr:revisionPtr revIDLastSave="0" documentId="8_{3DCC06B5-E716-40C8-BD1D-2091AC0B416B}" xr6:coauthVersionLast="47" xr6:coauthVersionMax="47" xr10:uidLastSave="{00000000-0000-0000-0000-000000000000}"/>
  <bookViews>
    <workbookView xWindow="-110" yWindow="-110" windowWidth="38620" windowHeight="21100" xr2:uid="{6A6C1F5C-8AFD-4D53-B23D-3E1E4C7D5B66}"/>
  </bookViews>
  <sheets>
    <sheet name="Read me" sheetId="1" r:id="rId1"/>
    <sheet name="Data" sheetId="2" r:id="rId2"/>
    <sheet name="1 Sales" sheetId="3" r:id="rId3"/>
    <sheet name="2 Differenced" sheetId="6" r:id="rId4"/>
    <sheet name="3 Residuals" sheetId="9" r:id="rId5"/>
    <sheet name="4 White noise" sheetId="11" r:id="rId6"/>
  </sheets>
  <definedNames>
    <definedName name="fx.RiskAboutλ" comment="Attribution and license notices. Call as =fx.RiskAboutλ()">_xlfn.LAMBDA( _xlfn.VSTACK( "Monte Carlo LAMBDA library " &amp; fx.RiskVersionλ(), "Copyright (c) 2026 W Phillips, edgewisedata.com", "License: MIT", "", "Derived from, and with thanks to:", "  XLRisk - https://github.com/pyscripter/XLRisk (MIT)", "  ProbabilityManagement.org - ChanceCalc Plus (MIT),", "    Copyright 2012-2026 Probability Management, Inc.", "  HDR pseudo-random generator - Hubbard Decision Research", "  Metalog distribution - Tom Keelin, Decision Analysis 13(4), 2016", "  Utility with linear risk tolerance - after Roger Myerson's SIMTools", "  Numeric inversion - Derflinger, Hormann and Leydold, ACM TOMACS 20(4), 2010", "  Noncentral t - Lenth, AS 243, 1989. Owen's T - Owen, 1956", "  Expected Shortfall - Acerbi and Tasche, 2002", "  Archimedean copula sampling - Marshall and Olkin, 1988; Hofert, 2008", "  Positive stable variates - Kanter, 1975. Log-series variates - Kemp, 1981", "  t copula - McNeil, Frey and Embrechts, Quantitative Risk Management", "  Time series - Box, Jenkins and Reinsel; Hamilton; Glasserman; Merton, 1976;", "    CIR QE scheme - Andersen, 2008; GARCH - Bollerslev, 1986; GJR, 1993;", "    ARMA estimation - Hannan and Rissanen, 1982", "  SARIMA - Box, Jenkins and Reinsel, Time Series Analysis (airline model)", "  Diagnostics - Shapiro-Wilk after Royston, AS R94, 1995; Anderson-Darling after", "    D'Agostino and Stephens, 1986 and Marsaglia, 2004; Jarque and Bera, 1987;", "    Belsley, Kuh and Welsch, 1980", "  Regression tests - Durbin and Watson, 1950; Cook, 1977; Breusch and Pagan, 1979;", "    Koenker, 1981; White, 1980; Breusch, 1978; Godfrey, 1978; Ramsey, 1969", "  Series tests - Bartlett, 1946; Ljung and Box, 1978; Engle, 1982; Dickey and Fuller,", "    1979; MacKinnon, 1994 and 2010; Phillips and Perron, 1988; Kwiatkowski, Phillips,", "    Schmidt and Shin, 1992; Hobijn, Franses and Ooms, 1998; Box and Cox, 1964", "  Holt-Winters - Holt, 1957; Winters, 1960; Gardner and McKenzie, 1985", "  Benford test - Newcomb, 1881; Benford, 1938; Nigrini, 2012. Ellipse - Hotelling, 1931", "  Bootstrap - Efron, 1979 and 1987; Kunsch, 1989; Davison and Hinkley, 1997", "  Portfolios - Markowitz, 1952; Merton, 1972; Black, 1972; Elton and Gruber, 1973;", "    Benninga, Financial Modeling", "  VAR and VECM - Sims, 1980; Granger, 1969; Lutkepohl, 2005; Hosking, 1980; Johansen,", "    1988 and 1991; critical values MacKinnon, Haug and Michelis, 1999 (via statsmodels)", "  Forecasting toolkit - Hyndman and Koehler, 2006; Theil, 1966; Burg, 1967; Parzen,", "    1961; Cochrane and Orcutt, 1949; Prais and Winsten, 1954; Woodward, Bottone and", "    Gray, 1997; Woodward, Sadler and Robertson, Time Series for Data Science, 2022", "  Polynomial roots - Aberth, 1973; Ehrlich, 1967; Faddeev-LeVerrier", "  @RISK argument conventions (Lumivero), for migration convenience", "", "@RISK is a trademark of Palisade / Lumivero. Names mirror XLRisk's for", "migration convenience only; this library is not affiliated or endorsed." ) )</definedName>
    <definedName name="fx.RiskACFλ" comment="Correlogram of a time series: autocorrelations, partial autocorrelations and the_x000a_Ljung-Box test, one row per lag 0 ... Lags: (Lags+3) x 10 - a title row, a header, then_x000a_Lag, ACF with its Lower / Upper band, PACF with its band, Q-stat, p-value and &quot;White_x000a_n">_xlfn.LAMBDA(_xlpm.X,_xlop.Lags,_xlop.Alpha,_xlop.ModelDF,_xlop.Name, _xlfn.LET( _xlpm.x, _xlfn.TOCOL(_xlpm.X), _xlpm.n, ROWS(_xlpm.x), _xlpm.lg, IF(_xlfn.ISOMITTED(_xlpm.Lags), MIN(INT(10 *LOG10(_xlpm.n)), _xlpm.n - 1), _xlpm.Lags), _xlpm.al, IF(_xlfn.ISOMITTED(_xlpm.Alpha), 0.05, _xlpm.Alpha), _xlpm.mdf, IF(_xlfn.ISOMITTED(_xlpm.ModelDF), 0, _xlpm.ModelDF), _xlpm.nm, IF(_xlfn.ISOMITTED(_xlpm.Name), "Series", _xlpm.Name &amp; ""), _xlpm.z, _xlfn.NORM.S.INV(1 - _xlpm.al / 2), _xlpm.d, _xlpm.x - AVERAGE(_xlpm.x), _xlpm.gz, SUMSQ(_xlpm.d), _xlpm.idx, _xlfn.SEQUENCE(_xlpm.lg), _xlpm.rho, _xlfn.MAP(_xlpm.idx, _xlfn.LAMBDA(_xlpm.k, SUMPRODUCT(_xlfn.DROP(_xlpm.d, _xlpm.k), _xlfn.DROP(_xlpm.d, -_xlpm.k)) / _xlpm.gz)), _xlpm.cum, _xlfn.SCAN(0, _xlpm.rho ^ 2, _xlfn.LAMBDA(_xlpm.acc,_xlpm.v, _xlpm.acc + _xlpm.v)), _xlpm.aband, _xlpm.z * SQRT((1 + 2 * (_xlpm.cum - _xlpm.rho ^ 2)) / _xlpm.n), _xlpm.zero, _xlfn.SEQUENCE(_xlpm.lg, 1, 0, 0), _xlpm.dl, _xlfn.REDUCE(_xlfn.HSTACK(_xlpm.zero, _xlpm.zero), _xlpm.idx, _xlfn.LAMBDA(_xlpm.acc,_xlpm.k, _xlfn.LET( _xlpm.prev, _xlfn.CHOOSECOLS(_xlpm.acc, 1), _xlpm.back, INDEX(_xlpm.prev, IF(_xlpm.idx &lt; _xlpm.k, _xlpm.k - _xlpm.idx, 1)) * (_xlpm.idx &lt; _xlpm.k), _xlpm.num, SUM(INDEX(_xlpm.rho, _xlpm.k)) - SUM(_xlpm.prev * INDEX(_xlpm.rho, IF(_xlpm.idx &lt; _xlpm.k, _xlpm.k - _xlpm.idx, 1))), _xlpm.den, 1 - SUM(_xlpm.prev * _xlpm.rho), _xlpm.pkk, _xlpm.num / _xlpm.den, _xlfn.HSTACK(IF(_xlpm.idx &lt; _xlpm.k, _xlpm.prev - _xlpm.pkk * _xlpm.back, IF(_xlpm.idx = _xlpm.k, _xlpm.pkk, 0)), IF(_xlpm.idx = _xlpm.k, _xlpm.pkk, _xlfn.CHOOSECOLS(_xlpm.acc, 2)))))), _xlpm.pacf, _xlfn.CHOOSECOLS(_xlpm.dl, 2), _xlpm.pband, _xlpm.z / SQRT(_xlpm.n), _xlpm.q, _xlpm.n * (_xlpm.n + 2) * _xlfn.SCAN(0, _xlpm.rho ^ 2 / (_xlpm.n - _xlpm.idx), _xlfn.LAMBDA(_xlpm.acc,_xlpm.v, _xlpm.acc + _xlpm.v)), _xlpm.df, _xlpm.idx - _xlpm.mdf, _xlpm.pv, IF(_xlpm.df &gt; 0, _xlfn.CHISQ.DIST.RT(_xlpm.q, IF(_xlpm.df &gt; 0, _xlpm.df, 1)), ""), IF(OR(_xlpm.n &lt; 3, _xlpm.lg &lt; 1, _xlpm.lg &gt; _xlpm.n - 1, _xlpm.lg &lt;&gt; INT(_xlpm.lg), _xlpm.al &lt;= 0, _xlpm.al &gt;= 1, _xlpm.mdf &lt; 0, _xlpm.mdf &gt;= _xlpm.lg), #NUM!, _xlfn.VSTACK( _xlfn.HSTACK("Correlogram of " &amp; _xlpm.nm &amp; " (alpha " &amp; _xlpm.al &amp; ")", "", "", "", "", "", "", "", "", ""), _xlfn.HSTACK("Lag", "ACF", "Lower", "Upper", "PACF", "Lower", "Upper", "Q-stat", "p-value", "White noise?"), _xlfn.HSTACK(0, 1, "", "", 1, "", "", "", "", ""), _xlfn.HSTACK(_xlpm.idx, _xlpm.rho, -_xlpm.aband, _xlpm.aband, _xlpm.pacf, -_xlpm.pband + _xlpm.zero, _xlpm.pband + _xlpm.zero, _xlpm.q, _xlpm.pv, IF(_xlpm.df &gt; 0, IF(_xlpm.pv &gt;= _xlpm.al, "Yes", "No"), "")))) ) )</definedName>
    <definedName name="fx.RiskDifferenceλ" comment="Differences a column: d times at lag 1, then D times at lag Season (each 0 or 1)._x000a_@param X       A column_x000a_@param Diff          0 or 1 - differences at lag 1_x000a_@param SeasonalDiff  0 or 1 - differences at lag Season_x000a_@param Season        The seasonal lag, e.g">_xlfn.LAMBDA(_xlpm.X,_xlpm.Diff,_xlpm.SeasonalDiff,_xlpm.Season, _xlfn.LET( _xlpm.x, _xlfn.TOCOL(_xlpm.X), _xlpm.a, IF(_xlpm.Diff &gt;= 1, _xlfn.DROP(_xlpm.x, 1) - _xlfn.DROP(_xlpm.x, -1), _xlpm.x), IF(_xlpm.SeasonalDiff &gt;= 1, _xlfn.DROP(_xlpm.a, _xlpm.Season) - _xlfn.DROP(_xlpm.a, -_xlpm.Season), _xlpm.a) ) )</definedName>
    <definedName name="fx.RiskSARIMAFitλ" comment="Fits a SARIMA to a history by conditional least squares and returns the Model block:_x000a_19 rows x 2 - a header, then p, d, q, P, D, Q, Season, Log, Constant, AR1, AR2, MA1,_x000a_MA2, SAR1, SMA1, StDev, AIC, Observations. Feed it to fx.RiskSARIMAForecastλ,_x000a_fx.Risk">_xlfn.LAMBDA(_xlpm.History,_xlop.Order,_xlop.Season,_xlop.Log, _xlfn.LET( _xlpm.ord, IF(_xlfn.ISOMITTED(_xlpm.Order), {0,1,1,0,1,1}, _xlfn.TOROW(_xlpm.Order)), _xlpm.pAR, SUM(INDEX(_xlpm.ord, 1)), _xlpm.dI, SUM(INDEX(_xlpm.ord, 2)), _xlpm.qMA, SUM(INDEX(_xlpm.ord, 3)), _xlpm.sAR, SUM(INDEX(_xlpm.ord, 4)), _xlpm.sI, SUM(INDEX(_xlpm.ord, 5)), _xlpm.sMA, SUM(INDEX(_xlpm.ord, 6)), _xlpm.s, IF(_xlfn.ISOMITTED(_xlpm.Season), 12, SUM(_xlpm.Season)), _xlpm.lg, IF(_xlfn.ISOMITTED(_xlpm.Log), FALSE, AND(_xlpm.Log = TRUE)), _xlpm.raw, _xlfn.TOCOL(_xlpm.History), _xlpm.bad, OR(COLUMNS(_xlpm.ord) &lt;&gt; 6, NOT(AND(ISNUMBER(_xlpm.ord))), _xlpm.pAR &lt; 0, _xlpm.pAR &gt; 2, _xlpm.qMA &lt; 0, _xlpm.qMA &gt; 2, _xlpm.dI &lt; 0, _xlpm.dI &gt; 1, _xlpm.sAR &lt; 0, _xlpm.sAR &gt; 1, _xlpm.sI &lt; 0, _xlpm.sI &gt; 1, _xlpm.sMA &lt; 0, _xlpm.sMA &gt; 1, SUM(_xlpm.ord - INT(_xlpm.ord)) &lt;&gt; 0, _xlpm.s &lt; 2, _xlpm.s &lt;&gt; INT(_xlpm.s), AND(_xlpm.lg, MIN(_xlpm.raw) &lt;= 0), ROWS(_xlpm.raw) &lt; _xlpm.dI + _xlpm.s * _xlpm.sI + _xlpm.pAR + _xlpm.s * _xlpm.sAR + 20), _xlpm.y, IF(_xlpm.lg, LN(IF(_xlpm.raw &gt; 0, _xlpm.raw, 1)), _xlpm.raw), _xlpm.wd, fx.RiskDifferenceλ(_xlpm.y, IF(_xlpm.bad, 0, _xlpm.dI), IF(_xlpm.bad, 0, _xlpm.sI), _xlpm.s), _xlpm.mu, IF(_xlpm.dI + _xlpm.sI = 0, AVERAGE(_xlpm.wd), 0), _xlpm.w, _xlpm.wd - _xlpm.mu, _xlpm.rr, IF(_xlpm.bad, 0, _xlpm.pAR + _xlpm.s * _xlpm.sAR), _xlpm.flags, _xlfn.VSTACK(_xlpm.pAR &gt;= 1, _xlpm.pAR &gt;= 2, _xlpm.qMA &gt;= 1, _xlpm.qMA &gt;= 2, _xlpm.sAR &gt;= 1, _xlpm.sMA &gt;= 1), _xlpm.nact, SUM(--_xlpm.flags), _xlpm.act, IF(_xlpm.nact = 0, 1, _xlfn._xlws.FILTER(_xlfn.SEQUENCE(6), _xlpm.flags, 1)), _xlpm.start, IF(OR(_xlpm.bad, _xlpm.nact = 0), _xlfn.SEQUENCE(6, 1, 0, 0), _xlfn.REDUCE(_xlfn.SEQUENCE(6, 1, 0, 0), _xlfn.SEQUENCE(2 * _xlpm.nact), _xlfn.LAMBDA(_xlpm.xv,_xlpm.kk, _xlfn.LET( _xlpm.j, INDEX(_xlpm.act, MOD(_xlpm.kk - 1, _xlpm.nact) + 1), _xlpm.cc, _xlfn.SEQUENCE(1, 20) * 0.1 - 1.05, _xlpm.ss, fx.RiskSARIMASSEλ(_xlpm.w, IF(_xlfn.SEQUENCE(6) = _xlpm.j, _xlpm.cc, _xlpm.xv), _xlpm.s, _xlpm.rr), IF(_xlfn.SEQUENCE(6) = _xlpm.j, SUM(INDEX(_xlpm.cc, _xlfn.XMATCH(MIN(_xlpm.ss), _xlpm.ss))), _xlpm.xv))))), _xlpm.x, IF(OR(_xlpm.bad, _xlpm.nact = 0), _xlpm.start, _xlfn.LET( _xlpm.dir, --(_xlfn.SEQUENCE(6) = _xlfn.TOROW(_xlpm.act)), _xlpm.mults, {0.01,0.1,1,10,100,1000,10000}, _xlpm.fin, _xlfn.REDUCE(_xlfn.VSTACK(_xlpm.start, 0.001, fx.RiskSARIMASSEλ(_xlpm.w, _xlpm.start, _xlpm.s, _xlpm.rr)), _xlfn.SEQUENCE(20), _xlfn.LAMBDA(_xlpm.acc,_xlpm.it, _xlfn.LET( _xlpm.xv, _xlfn.TAKE(_xlpm.acc, 6), _xlpm.lam, INDEX(_xlpm.acc, 7), _xlpm.cur, INDEX(_xlpm.acc, 8), _xlpm.rm, fx.RiskSARIMAResidsλ(_xlpm.w, _xlfn.HSTACK(_xlpm.xv, _xlpm.xv + 0.00001 * _xlpm.dir), _xlpm.s, _xlpm.rr), _xlpm.e, _xlfn.TAKE(_xlpm.rm, , 1), _xlpm.jac, (_xlfn.DROP(_xlpm.rm, , 1) - _xlpm.e) / 0.00001, _xlpm.amat, MMULT(TRANSPOSE(_xlpm.jac), _xlpm.jac), _xlpm.grad, MMULT(TRANSPOSE(_xlpm.jac), _xlpm.e), _xlpm.dmat, _xlpm.amat * (_xlfn.SEQUENCE(_xlpm.nact) = _xlfn.SEQUENCE(1, _xlpm.nact)), _xlpm.trials, _xlfn.DROP(_xlfn.REDUCE(_xlfn.SEQUENCE(6, 1, 0, 0), _xlfn.SEQUENCE(7), _xlfn.LAMBDA(_xlpm.tm,_xlpm.i, _xlfn.HSTACK(_xlpm.tm, IFERROR(_xlpm.xv + MMULT(_xlpm.dir, -MMULT(MINVERSE(_xlpm.amat + _xlpm.lam * INDEX(_xlpm.mults, _xlpm.i) * _xlpm.dmat), _xlpm.grad)), _xlpm.xv)))), , 1), _xlpm.st, fx.RiskSARIMASSEλ(_xlpm.w, _xlpm.trials, _xlpm.s, _xlpm.rr), _xlpm.jb, _xlfn.XMATCH(MIN(_xlpm.st), _xlpm.st), IF(MIN(_xlpm.st) &lt; _xlpm.cur, _xlfn.VSTACK(_xlfn.CHOOSECOLS(_xlpm.trials, _xlpm.jb), _xlpm.lam * INDEX(_xlpm.mults, _xlpm.jb), MIN(_xlpm.st)), _xlfn.VSTACK(_xlpm.xv, _xlpm.lam * 10000, _xlpm.cur))))), _xlfn.TAKE(_xlpm.fin, 6))), _xlpm.k, _xlpm.nact + (_xlpm.dI + _xlpm.sI = 0), _xlpm.neff, ROWS(_xlpm.w) - _xlpm.rr, _xlpm.sse, fx.RiskSARIMASSEλ(_xlpm.w, _xlpm.x, _xlpm.s, _xlpm.rr), IF(_xlpm.bad, #NUM!, _xlfn.HSTACK( _xlfn.VSTACK("Parameter", "p", "d", "q", "P", "D", "Q", "Season", "Log", "Constant", "AR1", "AR2", "MA1", "MA2", "SAR1", "SMA1", "StDev", "AIC", "Observations"), _xlfn.VSTACK("Estimate", _xlpm.pAR, _xlpm.dI, _xlpm.qMA, _xlpm.sAR, _xlpm.sI, _xlpm.sMA, _xlpm.s, _xlpm.lg, _xlpm.mu, _xlpm.x, SQRT(_xlpm.sse / (_xlpm.neff - _xlpm.k)), _xlpm.neff * LN(_xlpm.sse / _xlpm.neff) + 2 * (_xlpm.k + 1), ROWS(_xlpm.raw)))) ) )</definedName>
    <definedName name="fx.RiskSARIMAPolyλ" comment="The SARIMA AR and MA lag polynomials, lags 0 ... Season+2, for one or many coefficient_x000a_sets at once: Coefs has 6 rows (AR1, AR2, MA1, MA2, SAR1, SMA1) and one column per set._x000a_Returns (Season+3) x sets for the AR side, or the MA side when Side = &quot;MA&quot;._x000a_@par">_xlfn.LAMBDA(_xlpm.Coefs,_xlpm.Season,_xlpm.Side, _xlfn.LET( _xlpm.k, _xlfn.SEQUENCE(_xlpm.Season + 3, 1, 0), _xlpm.one, _xlfn.CHOOSEROWS(_xlpm.Coefs, IF(_xlpm.Side = "MA", 3, 1)), _xlpm.two, _xlfn.CHOOSEROWS(_xlpm.Coefs, IF(_xlpm.Side = "MA", 4, 2)), _xlpm.sea, _xlfn.CHOOSEROWS(_xlpm.Coefs, IF(_xlpm.Side = "MA", 6, 5)), _xlpm.sg, IF(_xlpm.Side = "MA", 1, -1), (_xlpm.k = 0) + _xlpm.sg * _xlpm.one * (_xlpm.k = 1) + _xlpm.sg * _xlpm.two * (_xlpm.k = 2) + _xlpm.sg * _xlpm.sea * (_xlpm.k = _xlpm.Season) + _xlpm.one * _xlpm.sea * (_xlpm.k = _xlpm.Season + 1) + _xlpm.two * _xlpm.sea * (_xlpm.k = _xlpm.Season + 2) ) )</definedName>
    <definedName name="fx.RiskSARIMAResidsλ" comment="Residuals of a SARIMA on a differenced series for many coefficient sets at once: one_x000a_column per set, one row per residual after the first Start values. The slopes the_x000a_Levenberg-Marquardt step in fx.RiskSARIMAFitλ needs come from these._x000a_@param W       The ">_xlfn.LAMBDA(_xlpm.W,_xlpm.Coefs,_xlpm.Season,_xlpm.Start, _xlfn.LET( _xlpm.w, _xlfn.TOCOL(_xlpm.W), _xlpm.n, ROWS(_xlpm.w), _xlpm.width, _xlpm.Season + 3, _xlpm.lagged, INDEX(_xlfn.VSTACK(_xlfn.SEQUENCE(_xlpm.width, 1, 0, 0), _xlpm.w), _xlfn.SEQUENCE(_xlpm.n - _xlpm.Start) + _xlpm.Start + _xlpm.width - _xlfn.SEQUENCE(1, _xlpm.width, 0)), _xlpm.u, MMULT(_xlpm.lagged, fx.RiskSARIMAPolyλ(_xlpm.Coefs, _xlpm.Season, "AR")), _xlpm.lags, _xlpm.Season + 2, _xlpm.malag, _xlfn.DROP(fx.RiskSARIMAPolyλ(_xlpm.Coefs, _xlpm.Season, "MA"), 1), _xlpm.stack, _xlfn.REDUCE(_xlfn.SEQUENCE(_xlpm.lags, COLUMNS(_xlpm.Coefs), 0, 0), _xlfn.SEQUENCE(_xlpm.n - _xlpm.Start), _xlfn.LAMBDA(_xlpm.acc,_xlpm.t, _xlfn.VSTACK(_xlpm.acc, _xlfn.CHOOSEROWS(_xlpm.u, _xlpm.t) - MMULT(_xlfn.SEQUENCE(1, _xlpm.lags, 1, 0), _xlpm.malag * _xlfn.CHOOSEROWS(_xlpm.acc, ROWS(_xlpm.acc) - _xlfn.SEQUENCE(_xlpm.lags) + 1))))), _xlfn.DROP(_xlpm.stack, _xlpm.lags) ) )</definedName>
    <definedName name="fx.RiskSARIMAResidλ" comment="The residuals e(t) of a SARIMA on a differenced series, for one coefficient set: a_x000a_column as long as W, with 0 for the first Start values._x000a_@param W       The differenced (and demeaned) series, a column_x000a_@param Coefs   6 x 1: AR1, AR2, MA1, MA2, SAR1, SMA1_x000a_">_xlfn.LAMBDA(_xlpm.W,_xlpm.Coefs,_xlpm.Season,_xlpm.Start, _xlfn.LET( _xlpm.w, _xlfn.TOCOL(_xlpm.W), _xlpm.n, ROWS(_xlpm.w), _xlpm.width, _xlpm.Season + 3, _xlpm.lagged, INDEX(_xlfn.VSTACK(_xlfn.SEQUENCE(_xlpm.width, 1, 0, 0), _xlpm.w), _xlfn.SEQUENCE(_xlpm.n - _xlpm.Start) + _xlpm.Start + _xlpm.width - _xlfn.SEQUENCE(1, _xlpm.width, 0)), _xlpm.u, MMULT(_xlpm.lagged, fx.RiskSARIMAPolyλ(_xlfn.TOCOL(_xlpm.Coefs), _xlpm.Season, "AR")), _xlpm.lags, _xlpm.Season + 2, _xlpm.malag, _xlfn.DROP(fx.RiskSARIMAPolyλ(_xlfn.TOCOL(_xlpm.Coefs), _xlpm.Season, "MA"), 1), _xlpm.hist, _xlfn.REDUCE(_xlfn.SEQUENCE(_xlpm.lags, 1, 0, 0), _xlfn.SEQUENCE(_xlpm.n - _xlpm.Start), _xlfn.LAMBDA(_xlpm.acc,_xlpm.t, _xlfn.VSTACK(_xlpm.acc, INDEX(_xlpm.u, _xlpm.t) - SUM(_xlpm.malag * _xlfn.CHOOSEROWS(_xlpm.acc, ROWS(_xlpm.acc) - _xlfn.SEQUENCE(_xlpm.lags) + 1))))), IF(_xlpm.Start = 0, _xlfn.DROP(_xlpm.hist, _xlpm.lags), _xlfn.VSTACK(_xlfn.SEQUENCE(MAX(_xlpm.Start, 1), 1, 0, 0), _xlfn.DROP(_xlpm.hist, _xlpm.lags))) ) )</definedName>
    <definedName name="fx.RiskSARIMASSEλ" comment="Conditional sum of squared residuals of a SARIMA on a differenced series, for many_x000a_coefficient sets at once (one per column of Coefs) - the fitting objective. Residuals_x000a_start after the first Start values; earlier residuals count as 0. A set that is not_x000a_st">_xlfn.LAMBDA(_xlpm.W,_xlpm.Coefs,_xlpm.Season,_xlpm.Start, _xlfn.LET( _xlpm.w, _xlfn.TOCOL(_xlpm.W), _xlpm.n, ROWS(_xlpm.w), _xlpm.arA, _xlfn.CHOOSEROWS(_xlpm.Coefs, 1), _xlpm.arB, _xlfn.CHOOSEROWS(_xlpm.Coefs, 2), _xlpm.maA, _xlfn.CHOOSEROWS(_xlpm.Coefs, 3), _xlpm.maB, _xlfn.CHOOSEROWS(_xlpm.Coefs, 4), _xlpm.sar, _xlfn.CHOOSEROWS(_xlpm.Coefs, 5), _xlpm.sma, _xlfn.CHOOSEROWS(_xlpm.Coefs, 6), _xlpm.ok, (_xlpm.arA + _xlpm.arB &lt; 1) * (_xlpm.arB - _xlpm.arA &lt; 1) * (ABS(_xlpm.arB) &lt; 1) * (ABS(_xlpm.sar) &lt; 1) * (_xlpm.maA + _xlpm.maB &gt; -1) * (_xlpm.maA - _xlpm.maB &lt; 1) * (ABS(_xlpm.maB) &lt; 1) * (ABS(_xlpm.sma) &lt; 1), _xlpm.width, _xlpm.Season + 3, _xlpm.lagged, INDEX(_xlfn.VSTACK(_xlfn.SEQUENCE(_xlpm.width, 1, 0, 0), _xlpm.w), _xlfn.SEQUENCE(_xlpm.n - _xlpm.Start) + _xlpm.Start + _xlpm.width - _xlfn.SEQUENCE(1, _xlpm.width, 0)), _xlpm.u, MMULT(_xlpm.lagged, fx.RiskSARIMAPolyλ(_xlpm.Coefs, _xlpm.Season, "AR")), _xlpm.lags, _xlpm.Season + 2, _xlpm.malag, _xlfn.DROP(fx.RiskSARIMAPolyλ(_xlpm.Coefs, _xlpm.Season, "MA"), 1), _xlpm.sets, COLUMNS(_xlpm.Coefs), _xlpm.fin, _xlfn.REDUCE(_xlfn.SEQUENCE(_xlpm.lags + 1, _xlpm.sets, 0, 0), _xlfn.SEQUENCE(_xlpm.n - _xlpm.Start), _xlfn.LAMBDA(_xlpm.acc,_xlpm.t, _xlfn.LET(_xlpm.prev, _xlfn.TAKE(_xlpm.acc, _xlpm.lags), _xlpm.enew, _xlfn.CHOOSEROWS(_xlpm.u, _xlpm.t) - MMULT(_xlfn.SEQUENCE(1, _xlpm.lags, 1, 0), _xlpm.malag * _xlpm.prev), _xlfn.VSTACK(_xlpm.enew, _xlfn.TAKE(_xlpm.prev, _xlpm.lags - 1), _xlfn.CHOOSEROWS(_xlpm.acc, _xlpm.lags + 1) + _xlpm.enew ^ 2)))), IF(_xlpm.ok, _xlfn.CHOOSEROWS(_xlpm.fin, _xlpm.lags + 1), 1E+300) ) )</definedName>
    <definedName name="fx.RiskVersionλ" comment="The version of this library that is installed in the workbook._x000a_Takes no arguments, so call it with brackets: =fx.RiskVersionλ()">_xlfn.LAMBDA("0.9.0 (41 distributions incl. metalog, 5 copulas, time series, SARIMA, Holt-Winters, VAR and VECM, regression, diagnostics, bootstrap, portfolios, VaR, CVaR, ES and chart data)")</definedName>
    <definedName name="_xlnm.Print_Area" localSheetId="2">'1 Sales'!$A$1:$R$39</definedName>
    <definedName name="_xlnm.Print_Area" localSheetId="3">'2 Differenced'!$A$1:$X$114</definedName>
    <definedName name="_xlnm.Print_Area" localSheetId="4">'3 Residuals'!$A$1:$Y$114</definedName>
    <definedName name="_xlnm.Print_Area" localSheetId="5">'4 White noise'!$A$1:$R$35</definedName>
    <definedName name="_xlnm.Print_Area" localSheetId="1">Data!$A$1:$G$112</definedName>
    <definedName name="_xlnm.Print_Area" localSheetId="0">'Read me'!$A$1:$L$20</definedName>
    <definedName name="_xlnm.Print_Titles" localSheetId="3">'2 Differenced'!$5:$5</definedName>
    <definedName name="_xlnm.Print_Titles" localSheetId="4">'3 Residuals'!$5:$5</definedName>
    <definedName name="_xlnm.Print_Titles" localSheetId="1">Data!$4:$4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20" i="1" l="1" a="1"/>
  <c r="A6" i="11" a="1"/>
  <c r="A5" i="11"/>
  <c r="A5" i="9"/>
  <c r="N6" i="9" a="1"/>
  <c r="Q6" i="9" s="1" a="1"/>
  <c r="A6" i="9" s="1" a="1"/>
  <c r="A5" i="6"/>
  <c r="N6" i="6" a="1"/>
  <c r="A5" i="3" a="1"/>
  <c r="A4" i="3"/>
  <c r="D35" i="11" l="1" a="1"/>
  <c r="D34" i="11" a="1"/>
  <c r="D34" i="9" a="1"/>
  <c r="D35" i="9" a="1"/>
  <c r="A6" i="6" a="1"/>
  <c r="P5" i="6"/>
  <c r="D34" i="3" a="1"/>
  <c r="D33" i="3" a="1"/>
  <c r="D34" i="6" l="1" a="1"/>
  <c r="D35" i="6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<sst xmlns="http://schemas.openxmlformats.org/spreadsheetml/2006/main" count="45" uniqueCount="39">
  <si>
    <t>Monthly sales, January 2017 - December 2025 (108 months)</t>
  </si>
  <si>
    <t>From SARIMA - Example Data.xlsx. Period counts the months from 0.</t>
  </si>
  <si>
    <t>Date</t>
  </si>
  <si>
    <t>Period</t>
  </si>
  <si>
    <t>Sales</t>
  </si>
  <si>
    <t>White noise</t>
  </si>
  <si>
    <t>White noise: 108 independent draws from a standard normal (simulated) - a series with nothing to find.</t>
  </si>
  <si>
    <t>1. The raw series - fx.RiskACFλ</t>
  </si>
  <si>
    <t>Monthly sales as they are: a trend and a yearly pattern. The ACF dies away slowly and peaks again every 12 lags.</t>
  </si>
  <si>
    <t>ACF bars outside the band, lags 1-24</t>
  </si>
  <si>
    <t>PACF bars outside the band, lags 1-24</t>
  </si>
  <si>
    <t>2. After differencing once and once seasonally - fx.RiskDifferenceλ, then fx.RiskACFλ</t>
  </si>
  <si>
    <t>Change from the month before, then from the same month a year before: trend and season removed.</t>
  </si>
  <si>
    <t>What is left has spikes at lag 1 and lag 12 only - the signature of the airline model.</t>
  </si>
  <si>
    <t>Differenced sales (1 and 12)</t>
  </si>
  <si>
    <t>values after differencing</t>
  </si>
  <si>
    <t>3. Residuals of the fitted airline model: anything left? - fx.RiskACFλ with ModelDF = 2</t>
  </si>
  <si>
    <t>Fit SARIMA (0,1,1)(0,1,1)12 - the airline model - then compute its one-step errors with fx.RiskSARIMAResidλ.</t>
  </si>
  <si>
    <t>Two coefficients were fitted (MA1, SMA1), so ModelDF = 2 and the Ljung-Box test starts at lag 3.</t>
  </si>
  <si>
    <t>Airline model (Model block)</t>
  </si>
  <si>
    <t>Residuals</t>
  </si>
  <si>
    <t>4. A series with nothing in it - what chance alone looks like</t>
  </si>
  <si>
    <t>108 independent random numbers. About 1 bar in 20 still pokes out of a 95% band by chance;</t>
  </si>
  <si>
    <t>the Ljung-Box test, which pools the lags, is the better guide.</t>
  </si>
  <si>
    <t>XL Edge Example - Correlogram</t>
  </si>
  <si>
    <t>Example workbook for the guide "Correlograms in XL Edge" (HTML and PDF, in the same folder).</t>
  </si>
  <si>
    <t>Sheets</t>
  </si>
  <si>
    <t>Data             108 months of sales (SARIMA - Example Data.xlsx), and 108 values of simulated white noise</t>
  </si>
  <si>
    <t>1 Sales          fx.RiskACFλ on the raw series, with ACF and PACF charts</t>
  </si>
  <si>
    <t>2 Differenced    the series differenced at lags 1 and 12 (fx.RiskDifferenceλ), and its correlogram</t>
  </si>
  <si>
    <t>3 Residuals      the airline SARIMA's residuals: is anything left? (ModelDF = 2)</t>
  </si>
  <si>
    <t>4 White noise    what pure chance looks like</t>
  </si>
  <si>
    <t>Charts</t>
  </si>
  <si>
    <t>The charts are ordinary Excel charts drawn from the correlogram block, for this example.</t>
  </si>
  <si>
    <t>About the functions in this workbook</t>
  </si>
  <si>
    <t>The 9 fx.Risk... functions this workbook uses are stored in it (Formulas &gt; Name Manager),</t>
  </si>
  <si>
    <t>so it works in Excel for Microsoft 365 without any add-in. With XL Edge installed, the same</t>
  </si>
  <si>
    <t>functions come from the ribbon: Insert Statistical Diagnostics, Insert Time Series and the Monte Carlo menus.</t>
  </si>
  <si>
    <t>Library version: see the cell below. Change any input on the Data sheet and every result recalculates.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</si>
</sst>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8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3"/>
      <color rgb="FFB04A1C"/>
      <name val="Aptos Narrow"/>
      <family val="2"/>
      <scheme val="minor"/>
    </font>
    <font>
      <sz val="10"/>
      <color rgb="FF525252"/>
      <name val="Aptos Narrow"/>
      <family val="2"/>
      <scheme val="minor"/>
    </font>
    <font>
      <sz val="9"/>
      <color rgb="FFB04A1C"/>
      <name val="Consolas"/>
      <family val="3"/>
    </font>
    <font>
      <b/>
      <sz val="16"/>
      <color rgb="FFB04A1C"/>
      <name val="Aptos Narrow"/>
      <family val="2"/>
      <scheme val="minor"/>
    </font>
    <font>
      <b/>
      <sz val="11"/>
      <color rgb="FFB04A1C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EF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17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164" fontId="1" fillId="0" borderId="0" xfId="0" applyNumberFormat="1" applyFont="1"/>
    <xf numFmtId="0" fontId="5" fillId="0" borderId="0" xfId="0" applyFont="1"/>
    <xf numFmtId="164" fontId="2" fillId="0" borderId="0" xfId="0" applyNumberFormat="1" applyFont="1"/>
    <xf numFmtId="164" fontId="2" fillId="2" borderId="0" xfId="0" applyNumberFormat="1" applyFont="1" applyFill="1"/>
    <xf numFmtId="165" fontId="1" fillId="0" borderId="0" xfId="0" applyNumberFormat="1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/>
            </a:pPr>
            <a:r>
              <a:rPr lang="en-US"/>
              <a:t>Sales: autocorrelation (ACF)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ACF</c:v>
          </c:tx>
          <c:spPr>
            <a:solidFill>
              <a:srgbClr val="D4622B"/>
            </a:solidFill>
          </c:spPr>
          <c:invertIfNegative val="0"/>
          <c:cat>
            <c:numRef>
              <c:f>'1 Sales'!$A$8:$A$31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'1 Sales'!$B$8:$B$31</c:f>
              <c:numCache>
                <c:formatCode>0.000</c:formatCode>
                <c:ptCount val="24"/>
                <c:pt idx="0">
                  <c:v>0.69218874614507675</c:v>
                </c:pt>
                <c:pt idx="1">
                  <c:v>0.41389019688522682</c:v>
                </c:pt>
                <c:pt idx="2">
                  <c:v>0.17335375429500305</c:v>
                </c:pt>
                <c:pt idx="3">
                  <c:v>-0.12086531177263127</c:v>
                </c:pt>
                <c:pt idx="4">
                  <c:v>-0.25271532193760782</c:v>
                </c:pt>
                <c:pt idx="5">
                  <c:v>-0.32652273056886555</c:v>
                </c:pt>
                <c:pt idx="6">
                  <c:v>-0.24323106935095576</c:v>
                </c:pt>
                <c:pt idx="7">
                  <c:v>-0.11704650280013829</c:v>
                </c:pt>
                <c:pt idx="8">
                  <c:v>0.18700516773494472</c:v>
                </c:pt>
                <c:pt idx="9">
                  <c:v>0.4398219634172808</c:v>
                </c:pt>
                <c:pt idx="10">
                  <c:v>0.59226320871815263</c:v>
                </c:pt>
                <c:pt idx="11">
                  <c:v>0.72517340820566267</c:v>
                </c:pt>
                <c:pt idx="12">
                  <c:v>0.50723534759379396</c:v>
                </c:pt>
                <c:pt idx="13">
                  <c:v>0.27631532495416544</c:v>
                </c:pt>
                <c:pt idx="14">
                  <c:v>3.5583812940541179E-2</c:v>
                </c:pt>
                <c:pt idx="15">
                  <c:v>-0.22396992980749336</c:v>
                </c:pt>
                <c:pt idx="16">
                  <c:v>-0.32053267457461382</c:v>
                </c:pt>
                <c:pt idx="17">
                  <c:v>-0.37328395842825363</c:v>
                </c:pt>
                <c:pt idx="18">
                  <c:v>-0.26524386382909987</c:v>
                </c:pt>
                <c:pt idx="19">
                  <c:v>-0.12414945260149528</c:v>
                </c:pt>
                <c:pt idx="20">
                  <c:v>0.14901980672824933</c:v>
                </c:pt>
                <c:pt idx="21">
                  <c:v>0.39196895811211374</c:v>
                </c:pt>
                <c:pt idx="22">
                  <c:v>0.47433443128526859</c:v>
                </c:pt>
                <c:pt idx="23">
                  <c:v>0.55653465543062464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74-4E77-8FB6-6CFAB87A1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277158848"/>
        <c:axId val="68656848"/>
      </c:barChart>
      <c:lineChart>
        <c:grouping val="standard"/>
        <c:varyColors val="0"/>
        <c:ser>
          <c:idx val="1"/>
          <c:order val="1"/>
          <c:tx>
            <c:v>Band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'1 Sales'!$A$8:$A$31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'1 Sales'!$C$8:$C$31</c:f>
              <c:numCache>
                <c:formatCode>0.000</c:formatCode>
                <c:ptCount val="24"/>
                <c:pt idx="0">
                  <c:v>-0.18859762234602859</c:v>
                </c:pt>
                <c:pt idx="1">
                  <c:v>-0.26391880652765587</c:v>
                </c:pt>
                <c:pt idx="2">
                  <c:v>-0.28607596880902125</c:v>
                </c:pt>
                <c:pt idx="3">
                  <c:v>-0.28978831765485735</c:v>
                </c:pt>
                <c:pt idx="4">
                  <c:v>-0.29157586479636488</c:v>
                </c:pt>
                <c:pt idx="5">
                  <c:v>-0.29926530668130291</c:v>
                </c:pt>
                <c:pt idx="6">
                  <c:v>-0.31167974597771197</c:v>
                </c:pt>
                <c:pt idx="7">
                  <c:v>-0.31835968944263199</c:v>
                </c:pt>
                <c:pt idx="8">
                  <c:v>-0.31988666106522218</c:v>
                </c:pt>
                <c:pt idx="9">
                  <c:v>-0.32375182248020745</c:v>
                </c:pt>
                <c:pt idx="10">
                  <c:v>-0.34434930042230988</c:v>
                </c:pt>
                <c:pt idx="11">
                  <c:v>-0.37885349061577217</c:v>
                </c:pt>
                <c:pt idx="12">
                  <c:v>-0.42537023195995838</c:v>
                </c:pt>
                <c:pt idx="13">
                  <c:v>-0.4463662162227478</c:v>
                </c:pt>
                <c:pt idx="14">
                  <c:v>-0.45240933481281409</c:v>
                </c:pt>
                <c:pt idx="15">
                  <c:v>-0.452508874909825</c:v>
                </c:pt>
                <c:pt idx="16">
                  <c:v>-0.45643482582809508</c:v>
                </c:pt>
                <c:pt idx="17">
                  <c:v>-0.46437222824929814</c:v>
                </c:pt>
                <c:pt idx="18">
                  <c:v>-0.47492527610387375</c:v>
                </c:pt>
                <c:pt idx="19">
                  <c:v>-0.48016548343396054</c:v>
                </c:pt>
                <c:pt idx="20">
                  <c:v>-0.48130587943780612</c:v>
                </c:pt>
                <c:pt idx="21">
                  <c:v>-0.48294420696135393</c:v>
                </c:pt>
                <c:pt idx="22">
                  <c:v>-0.49413029139088793</c:v>
                </c:pt>
                <c:pt idx="23">
                  <c:v>-0.51006895238360062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74-4E77-8FB6-6CFAB87A1478}"/>
            </c:ext>
          </c:extLst>
        </c:ser>
        <c:ser>
          <c:idx val="2"/>
          <c:order val="2"/>
          <c:tx>
            <c:v>Band 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'1 Sales'!$A$8:$A$31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'1 Sales'!$D$8:$D$31</c:f>
              <c:numCache>
                <c:formatCode>0.000</c:formatCode>
                <c:ptCount val="24"/>
                <c:pt idx="0">
                  <c:v>0.18859762234602859</c:v>
                </c:pt>
                <c:pt idx="1">
                  <c:v>0.26391880652765587</c:v>
                </c:pt>
                <c:pt idx="2">
                  <c:v>0.28607596880902125</c:v>
                </c:pt>
                <c:pt idx="3">
                  <c:v>0.28978831765485735</c:v>
                </c:pt>
                <c:pt idx="4">
                  <c:v>0.29157586479636488</c:v>
                </c:pt>
                <c:pt idx="5">
                  <c:v>0.29926530668130291</c:v>
                </c:pt>
                <c:pt idx="6">
                  <c:v>0.31167974597771197</c:v>
                </c:pt>
                <c:pt idx="7">
                  <c:v>0.31835968944263199</c:v>
                </c:pt>
                <c:pt idx="8">
                  <c:v>0.31988666106522218</c:v>
                </c:pt>
                <c:pt idx="9">
                  <c:v>0.32375182248020745</c:v>
                </c:pt>
                <c:pt idx="10">
                  <c:v>0.34434930042230988</c:v>
                </c:pt>
                <c:pt idx="11">
                  <c:v>0.37885349061577217</c:v>
                </c:pt>
                <c:pt idx="12">
                  <c:v>0.42537023195995838</c:v>
                </c:pt>
                <c:pt idx="13">
                  <c:v>0.4463662162227478</c:v>
                </c:pt>
                <c:pt idx="14">
                  <c:v>0.45240933481281409</c:v>
                </c:pt>
                <c:pt idx="15">
                  <c:v>0.452508874909825</c:v>
                </c:pt>
                <c:pt idx="16">
                  <c:v>0.45643482582809508</c:v>
                </c:pt>
                <c:pt idx="17">
                  <c:v>0.46437222824929814</c:v>
                </c:pt>
                <c:pt idx="18">
                  <c:v>0.47492527610387375</c:v>
                </c:pt>
                <c:pt idx="19">
                  <c:v>0.48016548343396054</c:v>
                </c:pt>
                <c:pt idx="20">
                  <c:v>0.48130587943780612</c:v>
                </c:pt>
                <c:pt idx="21">
                  <c:v>0.48294420696135393</c:v>
                </c:pt>
                <c:pt idx="22">
                  <c:v>0.49413029139088793</c:v>
                </c:pt>
                <c:pt idx="23">
                  <c:v>0.51006895238360062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074-4E77-8FB6-6CFAB87A14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77158848"/>
        <c:axId val="68656848"/>
      </c:lineChart>
      <c:catAx>
        <c:axId val="1277158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Lag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crossAx val="68656848"/>
        <c:crosses val="autoZero"/>
        <c:auto val="1"/>
        <c:lblAlgn val="ctr"/>
        <c:lblOffset val="100"/>
        <c:tickLblSkip val="2"/>
        <c:noMultiLvlLbl val="0"/>
      </c:catAx>
      <c:valAx>
        <c:axId val="68656848"/>
        <c:scaling>
          <c:orientation val="minMax"/>
          <c:max val="1"/>
          <c:min val="-1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1277158848"/>
        <c:crosses val="autoZero"/>
        <c:crossBetween val="between"/>
        <c:majorUnit val="0.5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/>
            </a:pPr>
            <a:r>
              <a:rPr lang="en-US"/>
              <a:t>Sales: partial autocorrelation (PACF)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PACF</c:v>
          </c:tx>
          <c:spPr>
            <a:solidFill>
              <a:srgbClr val="0A0A0A"/>
            </a:solidFill>
          </c:spPr>
          <c:invertIfNegative val="0"/>
          <c:cat>
            <c:numRef>
              <c:f>'1 Sales'!$A$8:$A$31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'1 Sales'!$E$8:$E$31</c:f>
              <c:numCache>
                <c:formatCode>0.000</c:formatCode>
                <c:ptCount val="24"/>
                <c:pt idx="0">
                  <c:v>0.69218874614507675</c:v>
                </c:pt>
                <c:pt idx="1">
                  <c:v>-0.12524136501795677</c:v>
                </c:pt>
                <c:pt idx="2">
                  <c:v>-0.12156343649921833</c:v>
                </c:pt>
                <c:pt idx="3">
                  <c:v>-0.30973368463400847</c:v>
                </c:pt>
                <c:pt idx="4">
                  <c:v>1.923085959240086E-2</c:v>
                </c:pt>
                <c:pt idx="5">
                  <c:v>-0.10087724965189079</c:v>
                </c:pt>
                <c:pt idx="6">
                  <c:v>0.17934123780355143</c:v>
                </c:pt>
                <c:pt idx="7">
                  <c:v>-1.3152410451061579E-2</c:v>
                </c:pt>
                <c:pt idx="8">
                  <c:v>0.47613738289425145</c:v>
                </c:pt>
                <c:pt idx="9">
                  <c:v>9.1203737294817927E-2</c:v>
                </c:pt>
                <c:pt idx="10">
                  <c:v>0.33123978228637918</c:v>
                </c:pt>
                <c:pt idx="11">
                  <c:v>0.2128367863165368</c:v>
                </c:pt>
                <c:pt idx="12">
                  <c:v>-0.21662843764595763</c:v>
                </c:pt>
                <c:pt idx="13">
                  <c:v>-2.7716843776050867E-2</c:v>
                </c:pt>
                <c:pt idx="14">
                  <c:v>-0.11813220224025867</c:v>
                </c:pt>
                <c:pt idx="15">
                  <c:v>-7.5145658728884512E-2</c:v>
                </c:pt>
                <c:pt idx="16">
                  <c:v>4.8516260627525738E-2</c:v>
                </c:pt>
                <c:pt idx="17">
                  <c:v>-9.2380757328476587E-2</c:v>
                </c:pt>
                <c:pt idx="18">
                  <c:v>2.7658760383299185E-2</c:v>
                </c:pt>
                <c:pt idx="19">
                  <c:v>-0.10934245468990039</c:v>
                </c:pt>
                <c:pt idx="20">
                  <c:v>6.2508636318360719E-2</c:v>
                </c:pt>
                <c:pt idx="21">
                  <c:v>-1.2640723486411392E-2</c:v>
                </c:pt>
                <c:pt idx="22">
                  <c:v>-2.1499216570361433E-2</c:v>
                </c:pt>
                <c:pt idx="23">
                  <c:v>8.9918516944688442E-2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91-49AE-8559-9843AFBDB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00657504"/>
        <c:axId val="68456208"/>
      </c:barChart>
      <c:lineChart>
        <c:grouping val="standard"/>
        <c:varyColors val="0"/>
        <c:ser>
          <c:idx val="1"/>
          <c:order val="1"/>
          <c:tx>
            <c:v>Band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'1 Sales'!$A$8:$A$31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'1 Sales'!$F$8:$F$31</c:f>
              <c:numCache>
                <c:formatCode>0.000</c:formatCode>
                <c:ptCount val="24"/>
                <c:pt idx="0">
                  <c:v>-0.18859762234602856</c:v>
                </c:pt>
                <c:pt idx="1">
                  <c:v>-0.18859762234602856</c:v>
                </c:pt>
                <c:pt idx="2">
                  <c:v>-0.18859762234602856</c:v>
                </c:pt>
                <c:pt idx="3">
                  <c:v>-0.18859762234602856</c:v>
                </c:pt>
                <c:pt idx="4">
                  <c:v>-0.18859762234602856</c:v>
                </c:pt>
                <c:pt idx="5">
                  <c:v>-0.18859762234602856</c:v>
                </c:pt>
                <c:pt idx="6">
                  <c:v>-0.18859762234602856</c:v>
                </c:pt>
                <c:pt idx="7">
                  <c:v>-0.18859762234602856</c:v>
                </c:pt>
                <c:pt idx="8">
                  <c:v>-0.18859762234602856</c:v>
                </c:pt>
                <c:pt idx="9">
                  <c:v>-0.18859762234602856</c:v>
                </c:pt>
                <c:pt idx="10">
                  <c:v>-0.18859762234602856</c:v>
                </c:pt>
                <c:pt idx="11">
                  <c:v>-0.18859762234602856</c:v>
                </c:pt>
                <c:pt idx="12">
                  <c:v>-0.18859762234602856</c:v>
                </c:pt>
                <c:pt idx="13">
                  <c:v>-0.18859762234602856</c:v>
                </c:pt>
                <c:pt idx="14">
                  <c:v>-0.18859762234602856</c:v>
                </c:pt>
                <c:pt idx="15">
                  <c:v>-0.18859762234602856</c:v>
                </c:pt>
                <c:pt idx="16">
                  <c:v>-0.18859762234602856</c:v>
                </c:pt>
                <c:pt idx="17">
                  <c:v>-0.18859762234602856</c:v>
                </c:pt>
                <c:pt idx="18">
                  <c:v>-0.18859762234602856</c:v>
                </c:pt>
                <c:pt idx="19">
                  <c:v>-0.18859762234602856</c:v>
                </c:pt>
                <c:pt idx="20">
                  <c:v>-0.18859762234602856</c:v>
                </c:pt>
                <c:pt idx="21">
                  <c:v>-0.18859762234602856</c:v>
                </c:pt>
                <c:pt idx="22">
                  <c:v>-0.18859762234602856</c:v>
                </c:pt>
                <c:pt idx="23">
                  <c:v>-0.18859762234602856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91-49AE-8559-9843AFBDB4F5}"/>
            </c:ext>
          </c:extLst>
        </c:ser>
        <c:ser>
          <c:idx val="2"/>
          <c:order val="2"/>
          <c:tx>
            <c:v>Band 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'1 Sales'!$A$8:$A$31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'1 Sales'!$G$8:$G$31</c:f>
              <c:numCache>
                <c:formatCode>0.000</c:formatCode>
                <c:ptCount val="24"/>
                <c:pt idx="0">
                  <c:v>0.18859762234602856</c:v>
                </c:pt>
                <c:pt idx="1">
                  <c:v>0.18859762234602856</c:v>
                </c:pt>
                <c:pt idx="2">
                  <c:v>0.18859762234602856</c:v>
                </c:pt>
                <c:pt idx="3">
                  <c:v>0.18859762234602856</c:v>
                </c:pt>
                <c:pt idx="4">
                  <c:v>0.18859762234602856</c:v>
                </c:pt>
                <c:pt idx="5">
                  <c:v>0.18859762234602856</c:v>
                </c:pt>
                <c:pt idx="6">
                  <c:v>0.18859762234602856</c:v>
                </c:pt>
                <c:pt idx="7">
                  <c:v>0.18859762234602856</c:v>
                </c:pt>
                <c:pt idx="8">
                  <c:v>0.18859762234602856</c:v>
                </c:pt>
                <c:pt idx="9">
                  <c:v>0.18859762234602856</c:v>
                </c:pt>
                <c:pt idx="10">
                  <c:v>0.18859762234602856</c:v>
                </c:pt>
                <c:pt idx="11">
                  <c:v>0.18859762234602856</c:v>
                </c:pt>
                <c:pt idx="12">
                  <c:v>0.18859762234602856</c:v>
                </c:pt>
                <c:pt idx="13">
                  <c:v>0.18859762234602856</c:v>
                </c:pt>
                <c:pt idx="14">
                  <c:v>0.18859762234602856</c:v>
                </c:pt>
                <c:pt idx="15">
                  <c:v>0.18859762234602856</c:v>
                </c:pt>
                <c:pt idx="16">
                  <c:v>0.18859762234602856</c:v>
                </c:pt>
                <c:pt idx="17">
                  <c:v>0.18859762234602856</c:v>
                </c:pt>
                <c:pt idx="18">
                  <c:v>0.18859762234602856</c:v>
                </c:pt>
                <c:pt idx="19">
                  <c:v>0.18859762234602856</c:v>
                </c:pt>
                <c:pt idx="20">
                  <c:v>0.18859762234602856</c:v>
                </c:pt>
                <c:pt idx="21">
                  <c:v>0.18859762234602856</c:v>
                </c:pt>
                <c:pt idx="22">
                  <c:v>0.18859762234602856</c:v>
                </c:pt>
                <c:pt idx="23">
                  <c:v>0.18859762234602856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A91-49AE-8559-9843AFBDB4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657504"/>
        <c:axId val="68456208"/>
      </c:lineChart>
      <c:catAx>
        <c:axId val="1006575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Lag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crossAx val="68456208"/>
        <c:crosses val="autoZero"/>
        <c:auto val="1"/>
        <c:lblAlgn val="ctr"/>
        <c:lblOffset val="100"/>
        <c:tickLblSkip val="2"/>
        <c:noMultiLvlLbl val="0"/>
      </c:catAx>
      <c:valAx>
        <c:axId val="68456208"/>
        <c:scaling>
          <c:orientation val="minMax"/>
          <c:max val="1"/>
          <c:min val="-1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100657504"/>
        <c:crosses val="autoZero"/>
        <c:crossBetween val="between"/>
        <c:majorUnit val="0.5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/>
            </a:pPr>
            <a:r>
              <a:rPr lang="en-US"/>
              <a:t>Differenced sales: ACF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ACF</c:v>
          </c:tx>
          <c:spPr>
            <a:solidFill>
              <a:srgbClr val="D4622B"/>
            </a:solidFill>
          </c:spPr>
          <c:invertIfNegative val="0"/>
          <c:cat>
            <c:numRef>
              <c:f>'2 Differenced'!$A$9:$A$32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'2 Differenced'!$B$9:$B$32</c:f>
              <c:numCache>
                <c:formatCode>0.000</c:formatCode>
                <c:ptCount val="24"/>
                <c:pt idx="0">
                  <c:v>-0.31659030404073479</c:v>
                </c:pt>
                <c:pt idx="1">
                  <c:v>-0.23116698584410958</c:v>
                </c:pt>
                <c:pt idx="2">
                  <c:v>0.1192833111612908</c:v>
                </c:pt>
                <c:pt idx="3">
                  <c:v>3.3928253429421793E-3</c:v>
                </c:pt>
                <c:pt idx="4">
                  <c:v>-5.0708609963309566E-2</c:v>
                </c:pt>
                <c:pt idx="5">
                  <c:v>-2.1373932644224637E-2</c:v>
                </c:pt>
                <c:pt idx="6">
                  <c:v>3.1939623550815865E-2</c:v>
                </c:pt>
                <c:pt idx="7">
                  <c:v>0.10073991554578096</c:v>
                </c:pt>
                <c:pt idx="8">
                  <c:v>-3.4441249285653813E-2</c:v>
                </c:pt>
                <c:pt idx="9">
                  <c:v>-0.24256713097520377</c:v>
                </c:pt>
                <c:pt idx="10">
                  <c:v>0.27667131272188905</c:v>
                </c:pt>
                <c:pt idx="11">
                  <c:v>-0.32009267194840546</c:v>
                </c:pt>
                <c:pt idx="12">
                  <c:v>0.13970461552900162</c:v>
                </c:pt>
                <c:pt idx="13">
                  <c:v>0.12271241973562318</c:v>
                </c:pt>
                <c:pt idx="14">
                  <c:v>-4.3486167071985875E-2</c:v>
                </c:pt>
                <c:pt idx="15">
                  <c:v>-6.0742778917705874E-2</c:v>
                </c:pt>
                <c:pt idx="16">
                  <c:v>-1.0302128550176931E-3</c:v>
                </c:pt>
                <c:pt idx="17">
                  <c:v>3.6768057984732198E-2</c:v>
                </c:pt>
                <c:pt idx="18">
                  <c:v>-3.3916637979503747E-3</c:v>
                </c:pt>
                <c:pt idx="19">
                  <c:v>-4.311892449768108E-2</c:v>
                </c:pt>
                <c:pt idx="20">
                  <c:v>-3.0273949725412547E-2</c:v>
                </c:pt>
                <c:pt idx="21">
                  <c:v>0.24236779108364584</c:v>
                </c:pt>
                <c:pt idx="22">
                  <c:v>-0.15572319722258132</c:v>
                </c:pt>
                <c:pt idx="23">
                  <c:v>2.5834776188324213E-3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9F-4DEE-8CE4-6B7ADCEA0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318045296"/>
        <c:axId val="68533488"/>
      </c:barChart>
      <c:lineChart>
        <c:grouping val="standard"/>
        <c:varyColors val="0"/>
        <c:ser>
          <c:idx val="1"/>
          <c:order val="1"/>
          <c:tx>
            <c:v>Band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'2 Differenced'!$A$9:$A$32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'2 Differenced'!$C$9:$C$32</c:f>
              <c:numCache>
                <c:formatCode>0.000</c:formatCode>
                <c:ptCount val="24"/>
                <c:pt idx="0">
                  <c:v>-0.20108806190046566</c:v>
                </c:pt>
                <c:pt idx="1">
                  <c:v>-0.2203230452266525</c:v>
                </c:pt>
                <c:pt idx="2">
                  <c:v>-0.22992159543683285</c:v>
                </c:pt>
                <c:pt idx="3">
                  <c:v>-0.23241049804569233</c:v>
                </c:pt>
                <c:pt idx="4">
                  <c:v>-0.23241250084748305</c:v>
                </c:pt>
                <c:pt idx="5">
                  <c:v>-0.2328594510220631</c:v>
                </c:pt>
                <c:pt idx="6">
                  <c:v>-0.23293876936276056</c:v>
                </c:pt>
                <c:pt idx="7">
                  <c:v>-0.23311579061031021</c:v>
                </c:pt>
                <c:pt idx="8">
                  <c:v>-0.23486956399551123</c:v>
                </c:pt>
                <c:pt idx="9">
                  <c:v>-0.2350736978038622</c:v>
                </c:pt>
                <c:pt idx="10">
                  <c:v>-0.24498592607364325</c:v>
                </c:pt>
                <c:pt idx="11">
                  <c:v>-0.25731046763457149</c:v>
                </c:pt>
                <c:pt idx="12">
                  <c:v>-0.2729374479779218</c:v>
                </c:pt>
                <c:pt idx="13">
                  <c:v>-0.27581384298624506</c:v>
                </c:pt>
                <c:pt idx="14">
                  <c:v>-0.2780127446664532</c:v>
                </c:pt>
                <c:pt idx="15">
                  <c:v>-0.27828765778122388</c:v>
                </c:pt>
                <c:pt idx="16">
                  <c:v>-0.27882326967022519</c:v>
                </c:pt>
                <c:pt idx="17">
                  <c:v>-0.27882342359104595</c:v>
                </c:pt>
                <c:pt idx="18">
                  <c:v>-0.27901941277103959</c:v>
                </c:pt>
                <c:pt idx="19">
                  <c:v>-0.27902107987410729</c:v>
                </c:pt>
                <c:pt idx="20">
                  <c:v>-0.2792903956893889</c:v>
                </c:pt>
                <c:pt idx="21">
                  <c:v>-0.27942305923890814</c:v>
                </c:pt>
                <c:pt idx="22">
                  <c:v>-0.28779834760976108</c:v>
                </c:pt>
                <c:pt idx="23">
                  <c:v>-0.29118556212261043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D9F-4DEE-8CE4-6B7ADCEA08FE}"/>
            </c:ext>
          </c:extLst>
        </c:ser>
        <c:ser>
          <c:idx val="2"/>
          <c:order val="2"/>
          <c:tx>
            <c:v>Band 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'2 Differenced'!$A$9:$A$32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'2 Differenced'!$D$9:$D$32</c:f>
              <c:numCache>
                <c:formatCode>0.000</c:formatCode>
                <c:ptCount val="24"/>
                <c:pt idx="0">
                  <c:v>0.20108806190046566</c:v>
                </c:pt>
                <c:pt idx="1">
                  <c:v>0.2203230452266525</c:v>
                </c:pt>
                <c:pt idx="2">
                  <c:v>0.22992159543683285</c:v>
                </c:pt>
                <c:pt idx="3">
                  <c:v>0.23241049804569233</c:v>
                </c:pt>
                <c:pt idx="4">
                  <c:v>0.23241250084748305</c:v>
                </c:pt>
                <c:pt idx="5">
                  <c:v>0.2328594510220631</c:v>
                </c:pt>
                <c:pt idx="6">
                  <c:v>0.23293876936276056</c:v>
                </c:pt>
                <c:pt idx="7">
                  <c:v>0.23311579061031021</c:v>
                </c:pt>
                <c:pt idx="8">
                  <c:v>0.23486956399551123</c:v>
                </c:pt>
                <c:pt idx="9">
                  <c:v>0.2350736978038622</c:v>
                </c:pt>
                <c:pt idx="10">
                  <c:v>0.24498592607364325</c:v>
                </c:pt>
                <c:pt idx="11">
                  <c:v>0.25731046763457149</c:v>
                </c:pt>
                <c:pt idx="12">
                  <c:v>0.2729374479779218</c:v>
                </c:pt>
                <c:pt idx="13">
                  <c:v>0.27581384298624506</c:v>
                </c:pt>
                <c:pt idx="14">
                  <c:v>0.2780127446664532</c:v>
                </c:pt>
                <c:pt idx="15">
                  <c:v>0.27828765778122388</c:v>
                </c:pt>
                <c:pt idx="16">
                  <c:v>0.27882326967022519</c:v>
                </c:pt>
                <c:pt idx="17">
                  <c:v>0.27882342359104595</c:v>
                </c:pt>
                <c:pt idx="18">
                  <c:v>0.27901941277103959</c:v>
                </c:pt>
                <c:pt idx="19">
                  <c:v>0.27902107987410729</c:v>
                </c:pt>
                <c:pt idx="20">
                  <c:v>0.2792903956893889</c:v>
                </c:pt>
                <c:pt idx="21">
                  <c:v>0.27942305923890814</c:v>
                </c:pt>
                <c:pt idx="22">
                  <c:v>0.28779834760976108</c:v>
                </c:pt>
                <c:pt idx="23">
                  <c:v>0.29118556212261043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D9F-4DEE-8CE4-6B7ADCEA08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18045296"/>
        <c:axId val="68533488"/>
      </c:lineChart>
      <c:catAx>
        <c:axId val="1318045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Lag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crossAx val="68533488"/>
        <c:crosses val="autoZero"/>
        <c:auto val="1"/>
        <c:lblAlgn val="ctr"/>
        <c:lblOffset val="100"/>
        <c:tickLblSkip val="2"/>
        <c:noMultiLvlLbl val="0"/>
      </c:catAx>
      <c:valAx>
        <c:axId val="68533488"/>
        <c:scaling>
          <c:orientation val="minMax"/>
          <c:max val="1"/>
          <c:min val="-1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1318045296"/>
        <c:crosses val="autoZero"/>
        <c:crossBetween val="between"/>
        <c:majorUnit val="0.5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/>
            </a:pPr>
            <a:r>
              <a:rPr lang="en-US"/>
              <a:t>Differenced sales: PACF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PACF</c:v>
          </c:tx>
          <c:spPr>
            <a:solidFill>
              <a:srgbClr val="0A0A0A"/>
            </a:solidFill>
          </c:spPr>
          <c:invertIfNegative val="0"/>
          <c:cat>
            <c:numRef>
              <c:f>'2 Differenced'!$A$9:$A$32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'2 Differenced'!$E$9:$E$32</c:f>
              <c:numCache>
                <c:formatCode>0.000</c:formatCode>
                <c:ptCount val="24"/>
                <c:pt idx="0">
                  <c:v>-0.31659030404073479</c:v>
                </c:pt>
                <c:pt idx="1">
                  <c:v>-0.36831211649790135</c:v>
                </c:pt>
                <c:pt idx="2">
                  <c:v>-0.12531734996916494</c:v>
                </c:pt>
                <c:pt idx="3">
                  <c:v>-0.10031859766983629</c:v>
                </c:pt>
                <c:pt idx="4">
                  <c:v>-8.6328102840425761E-2</c:v>
                </c:pt>
                <c:pt idx="5">
                  <c:v>-0.10635482804759874</c:v>
                </c:pt>
                <c:pt idx="6">
                  <c:v>-6.1960273692941187E-2</c:v>
                </c:pt>
                <c:pt idx="7">
                  <c:v>8.5566348202274031E-2</c:v>
                </c:pt>
                <c:pt idx="8">
                  <c:v>7.1925906576273083E-2</c:v>
                </c:pt>
                <c:pt idx="9">
                  <c:v>-0.22580951848376235</c:v>
                </c:pt>
                <c:pt idx="10">
                  <c:v>0.10844376795573313</c:v>
                </c:pt>
                <c:pt idx="11">
                  <c:v>-0.42495419026330467</c:v>
                </c:pt>
                <c:pt idx="12">
                  <c:v>-1.2251040448989173E-2</c:v>
                </c:pt>
                <c:pt idx="13">
                  <c:v>-9.24902821113434E-2</c:v>
                </c:pt>
                <c:pt idx="14">
                  <c:v>5.9390962058105984E-2</c:v>
                </c:pt>
                <c:pt idx="15">
                  <c:v>-7.5393304705712566E-2</c:v>
                </c:pt>
                <c:pt idx="16">
                  <c:v>-4.8211011921484082E-2</c:v>
                </c:pt>
                <c:pt idx="17">
                  <c:v>-1.05879270498325E-2</c:v>
                </c:pt>
                <c:pt idx="18">
                  <c:v>-3.8918264565124976E-3</c:v>
                </c:pt>
                <c:pt idx="19">
                  <c:v>-8.9138171759713725E-2</c:v>
                </c:pt>
                <c:pt idx="20">
                  <c:v>-5.5131036677007861E-2</c:v>
                </c:pt>
                <c:pt idx="21">
                  <c:v>-2.5333361160409879E-2</c:v>
                </c:pt>
                <c:pt idx="22">
                  <c:v>0.10668712021718046</c:v>
                </c:pt>
                <c:pt idx="23">
                  <c:v>-3.0127662733975973E-2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12-4F5C-A7C7-B73469C97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494868592"/>
        <c:axId val="68622768"/>
      </c:barChart>
      <c:lineChart>
        <c:grouping val="standard"/>
        <c:varyColors val="0"/>
        <c:ser>
          <c:idx val="1"/>
          <c:order val="1"/>
          <c:tx>
            <c:v>Band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'2 Differenced'!$A$9:$A$32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'2 Differenced'!$F$9:$F$32</c:f>
              <c:numCache>
                <c:formatCode>0.000</c:formatCode>
                <c:ptCount val="24"/>
                <c:pt idx="0">
                  <c:v>-0.20108806190046569</c:v>
                </c:pt>
                <c:pt idx="1">
                  <c:v>-0.20108806190046569</c:v>
                </c:pt>
                <c:pt idx="2">
                  <c:v>-0.20108806190046569</c:v>
                </c:pt>
                <c:pt idx="3">
                  <c:v>-0.20108806190046569</c:v>
                </c:pt>
                <c:pt idx="4">
                  <c:v>-0.20108806190046569</c:v>
                </c:pt>
                <c:pt idx="5">
                  <c:v>-0.20108806190046569</c:v>
                </c:pt>
                <c:pt idx="6">
                  <c:v>-0.20108806190046569</c:v>
                </c:pt>
                <c:pt idx="7">
                  <c:v>-0.20108806190046569</c:v>
                </c:pt>
                <c:pt idx="8">
                  <c:v>-0.20108806190046569</c:v>
                </c:pt>
                <c:pt idx="9">
                  <c:v>-0.20108806190046569</c:v>
                </c:pt>
                <c:pt idx="10">
                  <c:v>-0.20108806190046569</c:v>
                </c:pt>
                <c:pt idx="11">
                  <c:v>-0.20108806190046569</c:v>
                </c:pt>
                <c:pt idx="12">
                  <c:v>-0.20108806190046569</c:v>
                </c:pt>
                <c:pt idx="13">
                  <c:v>-0.20108806190046569</c:v>
                </c:pt>
                <c:pt idx="14">
                  <c:v>-0.20108806190046569</c:v>
                </c:pt>
                <c:pt idx="15">
                  <c:v>-0.20108806190046569</c:v>
                </c:pt>
                <c:pt idx="16">
                  <c:v>-0.20108806190046569</c:v>
                </c:pt>
                <c:pt idx="17">
                  <c:v>-0.20108806190046569</c:v>
                </c:pt>
                <c:pt idx="18">
                  <c:v>-0.20108806190046569</c:v>
                </c:pt>
                <c:pt idx="19">
                  <c:v>-0.20108806190046569</c:v>
                </c:pt>
                <c:pt idx="20">
                  <c:v>-0.20108806190046569</c:v>
                </c:pt>
                <c:pt idx="21">
                  <c:v>-0.20108806190046569</c:v>
                </c:pt>
                <c:pt idx="22">
                  <c:v>-0.20108806190046569</c:v>
                </c:pt>
                <c:pt idx="23">
                  <c:v>-0.20108806190046569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12-4F5C-A7C7-B73469C975BC}"/>
            </c:ext>
          </c:extLst>
        </c:ser>
        <c:ser>
          <c:idx val="2"/>
          <c:order val="2"/>
          <c:tx>
            <c:v>Band 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'2 Differenced'!$A$9:$A$32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'2 Differenced'!$G$9:$G$32</c:f>
              <c:numCache>
                <c:formatCode>0.000</c:formatCode>
                <c:ptCount val="24"/>
                <c:pt idx="0">
                  <c:v>0.20108806190046569</c:v>
                </c:pt>
                <c:pt idx="1">
                  <c:v>0.20108806190046569</c:v>
                </c:pt>
                <c:pt idx="2">
                  <c:v>0.20108806190046569</c:v>
                </c:pt>
                <c:pt idx="3">
                  <c:v>0.20108806190046569</c:v>
                </c:pt>
                <c:pt idx="4">
                  <c:v>0.20108806190046569</c:v>
                </c:pt>
                <c:pt idx="5">
                  <c:v>0.20108806190046569</c:v>
                </c:pt>
                <c:pt idx="6">
                  <c:v>0.20108806190046569</c:v>
                </c:pt>
                <c:pt idx="7">
                  <c:v>0.20108806190046569</c:v>
                </c:pt>
                <c:pt idx="8">
                  <c:v>0.20108806190046569</c:v>
                </c:pt>
                <c:pt idx="9">
                  <c:v>0.20108806190046569</c:v>
                </c:pt>
                <c:pt idx="10">
                  <c:v>0.20108806190046569</c:v>
                </c:pt>
                <c:pt idx="11">
                  <c:v>0.20108806190046569</c:v>
                </c:pt>
                <c:pt idx="12">
                  <c:v>0.20108806190046569</c:v>
                </c:pt>
                <c:pt idx="13">
                  <c:v>0.20108806190046569</c:v>
                </c:pt>
                <c:pt idx="14">
                  <c:v>0.20108806190046569</c:v>
                </c:pt>
                <c:pt idx="15">
                  <c:v>0.20108806190046569</c:v>
                </c:pt>
                <c:pt idx="16">
                  <c:v>0.20108806190046569</c:v>
                </c:pt>
                <c:pt idx="17">
                  <c:v>0.20108806190046569</c:v>
                </c:pt>
                <c:pt idx="18">
                  <c:v>0.20108806190046569</c:v>
                </c:pt>
                <c:pt idx="19">
                  <c:v>0.20108806190046569</c:v>
                </c:pt>
                <c:pt idx="20">
                  <c:v>0.20108806190046569</c:v>
                </c:pt>
                <c:pt idx="21">
                  <c:v>0.20108806190046569</c:v>
                </c:pt>
                <c:pt idx="22">
                  <c:v>0.20108806190046569</c:v>
                </c:pt>
                <c:pt idx="23">
                  <c:v>0.20108806190046569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12-4F5C-A7C7-B73469C97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4868592"/>
        <c:axId val="68622768"/>
      </c:lineChart>
      <c:catAx>
        <c:axId val="14948685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Lag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crossAx val="68622768"/>
        <c:crosses val="autoZero"/>
        <c:auto val="1"/>
        <c:lblAlgn val="ctr"/>
        <c:lblOffset val="100"/>
        <c:tickLblSkip val="2"/>
        <c:noMultiLvlLbl val="0"/>
      </c:catAx>
      <c:valAx>
        <c:axId val="68622768"/>
        <c:scaling>
          <c:orientation val="minMax"/>
          <c:max val="1"/>
          <c:min val="-1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1494868592"/>
        <c:crosses val="autoZero"/>
        <c:crossBetween val="between"/>
        <c:majorUnit val="0.5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/>
            </a:pPr>
            <a:r>
              <a:rPr lang="en-US"/>
              <a:t>Airline model residuals: ACF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ACF</c:v>
          </c:tx>
          <c:spPr>
            <a:solidFill>
              <a:srgbClr val="D4622B"/>
            </a:solidFill>
          </c:spPr>
          <c:invertIfNegative val="0"/>
          <c:cat>
            <c:numRef>
              <c:f>'3 Residuals'!$A$9:$A$32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'3 Residuals'!$B$9:$B$32</c:f>
              <c:numCache>
                <c:formatCode>0.000</c:formatCode>
                <c:ptCount val="24"/>
                <c:pt idx="0">
                  <c:v>0.13505290756449256</c:v>
                </c:pt>
                <c:pt idx="1">
                  <c:v>-0.21065316689608535</c:v>
                </c:pt>
                <c:pt idx="2">
                  <c:v>-7.0035093517482128E-3</c:v>
                </c:pt>
                <c:pt idx="3">
                  <c:v>-2.2839292569872504E-2</c:v>
                </c:pt>
                <c:pt idx="4">
                  <c:v>-7.7195086392652421E-2</c:v>
                </c:pt>
                <c:pt idx="5">
                  <c:v>-4.9627833857091283E-2</c:v>
                </c:pt>
                <c:pt idx="6">
                  <c:v>1.2017510697941453E-2</c:v>
                </c:pt>
                <c:pt idx="7">
                  <c:v>4.1852627928327231E-2</c:v>
                </c:pt>
                <c:pt idx="8">
                  <c:v>-0.12631104676432209</c:v>
                </c:pt>
                <c:pt idx="9">
                  <c:v>-0.28812756066277384</c:v>
                </c:pt>
                <c:pt idx="10">
                  <c:v>4.2097263351941409E-2</c:v>
                </c:pt>
                <c:pt idx="11">
                  <c:v>1.8182307493805436E-2</c:v>
                </c:pt>
                <c:pt idx="12">
                  <c:v>0.10557813288130553</c:v>
                </c:pt>
                <c:pt idx="13">
                  <c:v>8.8824666018205309E-2</c:v>
                </c:pt>
                <c:pt idx="14">
                  <c:v>-6.4452043557599835E-3</c:v>
                </c:pt>
                <c:pt idx="15">
                  <c:v>-6.6833413159628735E-2</c:v>
                </c:pt>
                <c:pt idx="16">
                  <c:v>-3.9661888978157318E-2</c:v>
                </c:pt>
                <c:pt idx="17">
                  <c:v>2.2235198476108172E-3</c:v>
                </c:pt>
                <c:pt idx="18">
                  <c:v>8.0352621487503832E-3</c:v>
                </c:pt>
                <c:pt idx="19">
                  <c:v>7.607351750768411E-3</c:v>
                </c:pt>
                <c:pt idx="20">
                  <c:v>3.5938942710567148E-2</c:v>
                </c:pt>
                <c:pt idx="21">
                  <c:v>0.15782341643043632</c:v>
                </c:pt>
                <c:pt idx="22">
                  <c:v>-4.2712283057628544E-2</c:v>
                </c:pt>
                <c:pt idx="23">
                  <c:v>-7.7127967995727395E-2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C7-47C3-8F37-7C3D649AB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118212528"/>
        <c:axId val="68655888"/>
      </c:barChart>
      <c:lineChart>
        <c:grouping val="standard"/>
        <c:varyColors val="0"/>
        <c:ser>
          <c:idx val="1"/>
          <c:order val="1"/>
          <c:tx>
            <c:v>Band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'3 Residuals'!$A$9:$A$32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'3 Residuals'!$C$9:$C$32</c:f>
              <c:numCache>
                <c:formatCode>0.000</c:formatCode>
                <c:ptCount val="24"/>
                <c:pt idx="0">
                  <c:v>-0.20108806190046566</c:v>
                </c:pt>
                <c:pt idx="1">
                  <c:v>-0.20472291330424588</c:v>
                </c:pt>
                <c:pt idx="2">
                  <c:v>-0.21330771862267622</c:v>
                </c:pt>
                <c:pt idx="3">
                  <c:v>-0.21331701658894839</c:v>
                </c:pt>
                <c:pt idx="4">
                  <c:v>-0.21341587457300584</c:v>
                </c:pt>
                <c:pt idx="5">
                  <c:v>-0.21454198474421715</c:v>
                </c:pt>
                <c:pt idx="6">
                  <c:v>-0.21500568980898618</c:v>
                </c:pt>
                <c:pt idx="7">
                  <c:v>-0.21503284946275295</c:v>
                </c:pt>
                <c:pt idx="8">
                  <c:v>-0.21536198970347351</c:v>
                </c:pt>
                <c:pt idx="9">
                  <c:v>-0.2183370568595342</c:v>
                </c:pt>
                <c:pt idx="10">
                  <c:v>-0.23320576492842163</c:v>
                </c:pt>
                <c:pt idx="11">
                  <c:v>-0.23351284750811102</c:v>
                </c:pt>
                <c:pt idx="12">
                  <c:v>-0.23357008842310678</c:v>
                </c:pt>
                <c:pt idx="13">
                  <c:v>-0.23549194178682023</c:v>
                </c:pt>
                <c:pt idx="14">
                  <c:v>-0.23684283126649633</c:v>
                </c:pt>
                <c:pt idx="15">
                  <c:v>-0.23684992343775443</c:v>
                </c:pt>
                <c:pt idx="16">
                  <c:v>-0.23761128184291688</c:v>
                </c:pt>
                <c:pt idx="17">
                  <c:v>-0.2378788336374468</c:v>
                </c:pt>
                <c:pt idx="18">
                  <c:v>-0.23787967406064162</c:v>
                </c:pt>
                <c:pt idx="19">
                  <c:v>-0.23789064908072927</c:v>
                </c:pt>
                <c:pt idx="20">
                  <c:v>-0.23790048586669801</c:v>
                </c:pt>
                <c:pt idx="21">
                  <c:v>-0.23811992172284824</c:v>
                </c:pt>
                <c:pt idx="22">
                  <c:v>-0.2423128059293925</c:v>
                </c:pt>
                <c:pt idx="23">
                  <c:v>-0.24261705496935487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C7-47C3-8F37-7C3D649AB891}"/>
            </c:ext>
          </c:extLst>
        </c:ser>
        <c:ser>
          <c:idx val="2"/>
          <c:order val="2"/>
          <c:tx>
            <c:v>Band 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'3 Residuals'!$A$9:$A$32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'3 Residuals'!$D$9:$D$32</c:f>
              <c:numCache>
                <c:formatCode>0.000</c:formatCode>
                <c:ptCount val="24"/>
                <c:pt idx="0">
                  <c:v>0.20108806190046566</c:v>
                </c:pt>
                <c:pt idx="1">
                  <c:v>0.20472291330424588</c:v>
                </c:pt>
                <c:pt idx="2">
                  <c:v>0.21330771862267622</c:v>
                </c:pt>
                <c:pt idx="3">
                  <c:v>0.21331701658894839</c:v>
                </c:pt>
                <c:pt idx="4">
                  <c:v>0.21341587457300584</c:v>
                </c:pt>
                <c:pt idx="5">
                  <c:v>0.21454198474421715</c:v>
                </c:pt>
                <c:pt idx="6">
                  <c:v>0.21500568980898618</c:v>
                </c:pt>
                <c:pt idx="7">
                  <c:v>0.21503284946275295</c:v>
                </c:pt>
                <c:pt idx="8">
                  <c:v>0.21536198970347351</c:v>
                </c:pt>
                <c:pt idx="9">
                  <c:v>0.2183370568595342</c:v>
                </c:pt>
                <c:pt idx="10">
                  <c:v>0.23320576492842163</c:v>
                </c:pt>
                <c:pt idx="11">
                  <c:v>0.23351284750811102</c:v>
                </c:pt>
                <c:pt idx="12">
                  <c:v>0.23357008842310678</c:v>
                </c:pt>
                <c:pt idx="13">
                  <c:v>0.23549194178682023</c:v>
                </c:pt>
                <c:pt idx="14">
                  <c:v>0.23684283126649633</c:v>
                </c:pt>
                <c:pt idx="15">
                  <c:v>0.23684992343775443</c:v>
                </c:pt>
                <c:pt idx="16">
                  <c:v>0.23761128184291688</c:v>
                </c:pt>
                <c:pt idx="17">
                  <c:v>0.2378788336374468</c:v>
                </c:pt>
                <c:pt idx="18">
                  <c:v>0.23787967406064162</c:v>
                </c:pt>
                <c:pt idx="19">
                  <c:v>0.23789064908072927</c:v>
                </c:pt>
                <c:pt idx="20">
                  <c:v>0.23790048586669801</c:v>
                </c:pt>
                <c:pt idx="21">
                  <c:v>0.23811992172284824</c:v>
                </c:pt>
                <c:pt idx="22">
                  <c:v>0.2423128059293925</c:v>
                </c:pt>
                <c:pt idx="23">
                  <c:v>0.24261705496935487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C7-47C3-8F37-7C3D649AB8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212528"/>
        <c:axId val="68655888"/>
      </c:lineChart>
      <c:catAx>
        <c:axId val="1118212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Lag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crossAx val="68655888"/>
        <c:crosses val="autoZero"/>
        <c:auto val="1"/>
        <c:lblAlgn val="ctr"/>
        <c:lblOffset val="100"/>
        <c:tickLblSkip val="2"/>
        <c:noMultiLvlLbl val="0"/>
      </c:catAx>
      <c:valAx>
        <c:axId val="68655888"/>
        <c:scaling>
          <c:orientation val="minMax"/>
          <c:max val="1"/>
          <c:min val="-1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1118212528"/>
        <c:crosses val="autoZero"/>
        <c:crossBetween val="between"/>
        <c:majorUnit val="0.5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0"/>
            </a:pPr>
            <a:r>
              <a:rPr lang="en-US"/>
              <a:t>White noise: ACF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ACF</c:v>
          </c:tx>
          <c:spPr>
            <a:solidFill>
              <a:srgbClr val="D4622B"/>
            </a:solidFill>
          </c:spPr>
          <c:invertIfNegative val="0"/>
          <c:cat>
            <c:numRef>
              <c:f>'4 White noise'!$A$9:$A$32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'4 White noise'!$B$9:$B$32</c:f>
              <c:numCache>
                <c:formatCode>0.000</c:formatCode>
                <c:ptCount val="24"/>
                <c:pt idx="0">
                  <c:v>-0.15822948670838261</c:v>
                </c:pt>
                <c:pt idx="1">
                  <c:v>6.2293419844620538E-3</c:v>
                </c:pt>
                <c:pt idx="2">
                  <c:v>-7.6330825201022995E-2</c:v>
                </c:pt>
                <c:pt idx="3">
                  <c:v>-0.13918026443280482</c:v>
                </c:pt>
                <c:pt idx="4">
                  <c:v>0.12895623024018793</c:v>
                </c:pt>
                <c:pt idx="5">
                  <c:v>3.172129950506153E-3</c:v>
                </c:pt>
                <c:pt idx="6">
                  <c:v>-1.0143618677963883E-2</c:v>
                </c:pt>
                <c:pt idx="7">
                  <c:v>-8.7850741186485282E-2</c:v>
                </c:pt>
                <c:pt idx="8">
                  <c:v>-8.0042541735188016E-2</c:v>
                </c:pt>
                <c:pt idx="9">
                  <c:v>5.9179640789236944E-3</c:v>
                </c:pt>
                <c:pt idx="10">
                  <c:v>2.3090902457921047E-3</c:v>
                </c:pt>
                <c:pt idx="11">
                  <c:v>0.10999511547976468</c:v>
                </c:pt>
                <c:pt idx="12">
                  <c:v>2.2790074283946589E-2</c:v>
                </c:pt>
                <c:pt idx="13">
                  <c:v>-1.2484712789326285E-2</c:v>
                </c:pt>
                <c:pt idx="14">
                  <c:v>-3.2255277442619801E-2</c:v>
                </c:pt>
                <c:pt idx="15">
                  <c:v>-0.11123386609586697</c:v>
                </c:pt>
                <c:pt idx="16">
                  <c:v>-9.7904349453470981E-3</c:v>
                </c:pt>
                <c:pt idx="17">
                  <c:v>-6.6424512469462446E-2</c:v>
                </c:pt>
                <c:pt idx="18">
                  <c:v>8.9740217859857654E-2</c:v>
                </c:pt>
                <c:pt idx="19">
                  <c:v>7.7789784724751523E-2</c:v>
                </c:pt>
                <c:pt idx="20">
                  <c:v>-4.5737573039692808E-2</c:v>
                </c:pt>
                <c:pt idx="21">
                  <c:v>9.4908614429338442E-2</c:v>
                </c:pt>
                <c:pt idx="22">
                  <c:v>-0.13370113465201428</c:v>
                </c:pt>
                <c:pt idx="23">
                  <c:v>3.3310211600793546E-2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48-44E1-9BEF-854DA1229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118221808"/>
        <c:axId val="68685168"/>
      </c:barChart>
      <c:lineChart>
        <c:grouping val="standard"/>
        <c:varyColors val="0"/>
        <c:ser>
          <c:idx val="1"/>
          <c:order val="1"/>
          <c:tx>
            <c:v>Band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'4 White noise'!$A$9:$A$32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'4 White noise'!$C$9:$C$32</c:f>
              <c:numCache>
                <c:formatCode>0.000</c:formatCode>
                <c:ptCount val="24"/>
                <c:pt idx="0">
                  <c:v>-0.18859762234602859</c:v>
                </c:pt>
                <c:pt idx="1">
                  <c:v>-0.19326178584135836</c:v>
                </c:pt>
                <c:pt idx="2">
                  <c:v>-0.19326892756041253</c:v>
                </c:pt>
                <c:pt idx="3">
                  <c:v>-0.19433825453306547</c:v>
                </c:pt>
                <c:pt idx="4">
                  <c:v>-0.19785192494994627</c:v>
                </c:pt>
                <c:pt idx="5">
                  <c:v>-0.20081929829657921</c:v>
                </c:pt>
                <c:pt idx="6">
                  <c:v>-0.20082108053989706</c:v>
                </c:pt>
                <c:pt idx="7">
                  <c:v>-0.20083930393335336</c:v>
                </c:pt>
                <c:pt idx="8">
                  <c:v>-0.20220151451646215</c:v>
                </c:pt>
                <c:pt idx="9">
                  <c:v>-0.20332540624370665</c:v>
                </c:pt>
                <c:pt idx="10">
                  <c:v>-0.20333153283464622</c:v>
                </c:pt>
                <c:pt idx="11">
                  <c:v>-0.20333246554867565</c:v>
                </c:pt>
                <c:pt idx="12">
                  <c:v>-0.20543803550342254</c:v>
                </c:pt>
                <c:pt idx="13">
                  <c:v>-0.20552794137070157</c:v>
                </c:pt>
                <c:pt idx="14">
                  <c:v>-0.2055549144276321</c:v>
                </c:pt>
                <c:pt idx="15">
                  <c:v>-0.20573486617462985</c:v>
                </c:pt>
                <c:pt idx="16">
                  <c:v>-0.20786299640295028</c:v>
                </c:pt>
                <c:pt idx="17">
                  <c:v>-0.20787939784679674</c:v>
                </c:pt>
                <c:pt idx="18">
                  <c:v>-0.2086329811369034</c:v>
                </c:pt>
                <c:pt idx="19">
                  <c:v>-0.21000147134582556</c:v>
                </c:pt>
                <c:pt idx="20">
                  <c:v>-0.2110239147524704</c:v>
                </c:pt>
                <c:pt idx="21">
                  <c:v>-0.21137622445330784</c:v>
                </c:pt>
                <c:pt idx="22">
                  <c:v>-0.21288657838976527</c:v>
                </c:pt>
                <c:pt idx="23">
                  <c:v>-0.21585263476596056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F48-44E1-9BEF-854DA1229624}"/>
            </c:ext>
          </c:extLst>
        </c:ser>
        <c:ser>
          <c:idx val="2"/>
          <c:order val="2"/>
          <c:tx>
            <c:v>Band </c:v>
          </c:tx>
          <c:spPr>
            <a:ln w="15875">
              <a:solidFill>
                <a:srgbClr val="8C8C8C"/>
              </a:solidFill>
              <a:prstDash val="dash"/>
            </a:ln>
          </c:spPr>
          <c:marker>
            <c:symbol val="none"/>
          </c:marker>
          <c:cat>
            <c:numRef>
              <c:f>'4 White noise'!$A$9:$A$32</c:f>
              <c:numCache>
                <c:formatCode>0</c:formatCode>
                <c:ptCount val="24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</c:numCache>
            </c:numRef>
          </c:cat>
          <c:val>
            <c:numRef>
              <c:f>'4 White noise'!$D$9:$D$32</c:f>
              <c:numCache>
                <c:formatCode>0.000</c:formatCode>
                <c:ptCount val="24"/>
                <c:pt idx="0">
                  <c:v>0.18859762234602859</c:v>
                </c:pt>
                <c:pt idx="1">
                  <c:v>0.19326178584135836</c:v>
                </c:pt>
                <c:pt idx="2">
                  <c:v>0.19326892756041253</c:v>
                </c:pt>
                <c:pt idx="3">
                  <c:v>0.19433825453306547</c:v>
                </c:pt>
                <c:pt idx="4">
                  <c:v>0.19785192494994627</c:v>
                </c:pt>
                <c:pt idx="5">
                  <c:v>0.20081929829657921</c:v>
                </c:pt>
                <c:pt idx="6">
                  <c:v>0.20082108053989706</c:v>
                </c:pt>
                <c:pt idx="7">
                  <c:v>0.20083930393335336</c:v>
                </c:pt>
                <c:pt idx="8">
                  <c:v>0.20220151451646215</c:v>
                </c:pt>
                <c:pt idx="9">
                  <c:v>0.20332540624370665</c:v>
                </c:pt>
                <c:pt idx="10">
                  <c:v>0.20333153283464622</c:v>
                </c:pt>
                <c:pt idx="11">
                  <c:v>0.20333246554867565</c:v>
                </c:pt>
                <c:pt idx="12">
                  <c:v>0.20543803550342254</c:v>
                </c:pt>
                <c:pt idx="13">
                  <c:v>0.20552794137070157</c:v>
                </c:pt>
                <c:pt idx="14">
                  <c:v>0.2055549144276321</c:v>
                </c:pt>
                <c:pt idx="15">
                  <c:v>0.20573486617462985</c:v>
                </c:pt>
                <c:pt idx="16">
                  <c:v>0.20786299640295028</c:v>
                </c:pt>
                <c:pt idx="17">
                  <c:v>0.20787939784679674</c:v>
                </c:pt>
                <c:pt idx="18">
                  <c:v>0.2086329811369034</c:v>
                </c:pt>
                <c:pt idx="19">
                  <c:v>0.21000147134582556</c:v>
                </c:pt>
                <c:pt idx="20">
                  <c:v>0.2110239147524704</c:v>
                </c:pt>
                <c:pt idx="21">
                  <c:v>0.21137622445330784</c:v>
                </c:pt>
                <c:pt idx="22">
                  <c:v>0.21288657838976527</c:v>
                </c:pt>
                <c:pt idx="23">
                  <c:v>0.21585263476596056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F48-44E1-9BEF-854DA12296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18221808"/>
        <c:axId val="68685168"/>
      </c:lineChart>
      <c:catAx>
        <c:axId val="11182218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/>
                </a:pPr>
                <a:r>
                  <a:rPr lang="en-US"/>
                  <a:t>Lag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low"/>
        <c:crossAx val="68685168"/>
        <c:crosses val="autoZero"/>
        <c:auto val="1"/>
        <c:lblAlgn val="ctr"/>
        <c:lblOffset val="100"/>
        <c:tickLblSkip val="2"/>
        <c:noMultiLvlLbl val="0"/>
      </c:catAx>
      <c:valAx>
        <c:axId val="68685168"/>
        <c:scaling>
          <c:orientation val="minMax"/>
          <c:max val="1"/>
          <c:min val="-1"/>
        </c:scaling>
        <c:delete val="0"/>
        <c:axPos val="l"/>
        <c:majorGridlines>
          <c:spPr>
            <a:ln>
              <a:solidFill>
                <a:srgbClr val="E5E5E5"/>
              </a:solidFill>
            </a:ln>
          </c:spPr>
        </c:majorGridlines>
        <c:numFmt formatCode="0.0" sourceLinked="0"/>
        <c:majorTickMark val="out"/>
        <c:minorTickMark val="none"/>
        <c:tickLblPos val="nextTo"/>
        <c:crossAx val="1118221808"/>
        <c:crosses val="autoZero"/>
        <c:crossBetween val="between"/>
        <c:majorUnit val="0.5"/>
      </c:valAx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12700" cap="flat" cmpd="sng" algn="ctr">
      <a:noFill/>
      <a:prstDash val="solid"/>
      <a:round/>
    </a:ln>
    <a:effectLst/>
    <a:extLst>
      <a:ext uri="{91240B29-F687-4F45-9708-019B960494DF}">
        <a14:hiddenLine xmlns:a14="http://schemas.microsoft.com/office/drawing/2010/main" w="12700" cap="flat" cmpd="sng" algn="ctr">
          <a:solidFill>
            <a:sysClr val="windowText" lastClr="000000">
              <a:tint val="75000"/>
            </a:sysClr>
          </a:solidFill>
          <a:prstDash val="solid"/>
          <a:round/>
        </a14:hiddenLine>
      </a:ext>
    </a:extLst>
  </c:spPr>
  <c:txPr>
    <a:bodyPr/>
    <a:lstStyle/>
    <a:p>
      <a:pPr>
        <a:defRPr sz="12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4</xdr:row>
      <xdr:rowOff>0</xdr:rowOff>
    </xdr:from>
    <xdr:to>
      <xdr:col>17</xdr:col>
      <xdr:colOff>165100</xdr:colOff>
      <xdr:row>21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9B56D3-AF89-BFD3-51FD-9EFAB6D565B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21</xdr:row>
      <xdr:rowOff>0</xdr:rowOff>
    </xdr:from>
    <xdr:to>
      <xdr:col>17</xdr:col>
      <xdr:colOff>165100</xdr:colOff>
      <xdr:row>38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1DDAC22-6A31-E354-CB70-ACACA416B3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23</xdr:col>
      <xdr:colOff>165100</xdr:colOff>
      <xdr:row>22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0CDF1AE-01A8-B4E6-0452-C333EC55A2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0</xdr:colOff>
      <xdr:row>22</xdr:row>
      <xdr:rowOff>0</xdr:rowOff>
    </xdr:from>
    <xdr:to>
      <xdr:col>23</xdr:col>
      <xdr:colOff>165100</xdr:colOff>
      <xdr:row>39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D3E0C38-33C9-B890-95E8-0D766ACFBE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5</xdr:row>
      <xdr:rowOff>0</xdr:rowOff>
    </xdr:from>
    <xdr:to>
      <xdr:col>24</xdr:col>
      <xdr:colOff>165100</xdr:colOff>
      <xdr:row>22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93FCE31-CAB1-9353-E7EA-A290BE21D2C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5</xdr:row>
      <xdr:rowOff>0</xdr:rowOff>
    </xdr:from>
    <xdr:to>
      <xdr:col>17</xdr:col>
      <xdr:colOff>165100</xdr:colOff>
      <xdr:row>22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4C6C4A2-A147-506A-CFA7-9B975A91E4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4E421-FA53-407E-B494-104048DBCC2C}">
  <sheetPr>
    <pageSetUpPr fitToPage="1"/>
  </sheetPr>
  <dimension ref="A1:A20"/>
  <sheetViews>
    <sheetView tabSelected="1"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" ht="21" x14ac:dyDescent="0.5">
      <c r="A1" s="14" t="s">
        <v>24</v>
      </c>
    </row>
    <row r="2" spans="1:1" x14ac:dyDescent="0.3">
      <c r="A2" s="4" t="s">
        <v>25</v>
      </c>
    </row>
    <row r="5" spans="1:1" ht="14.5" x14ac:dyDescent="0.35">
      <c r="A5" s="15" t="s">
        <v>26</v>
      </c>
    </row>
    <row r="6" spans="1:1" x14ac:dyDescent="0.3">
      <c r="A6" s="1" t="s">
        <v>27</v>
      </c>
    </row>
    <row r="7" spans="1:1" x14ac:dyDescent="0.3">
      <c r="A7" s="1" t="s">
        <v>28</v>
      </c>
    </row>
    <row r="8" spans="1:1" x14ac:dyDescent="0.3">
      <c r="A8" s="1" t="s">
        <v>29</v>
      </c>
    </row>
    <row r="9" spans="1:1" x14ac:dyDescent="0.3">
      <c r="A9" s="1" t="s">
        <v>30</v>
      </c>
    </row>
    <row r="10" spans="1:1" x14ac:dyDescent="0.3">
      <c r="A10" s="1" t="s">
        <v>31</v>
      </c>
    </row>
    <row r="12" spans="1:1" ht="14.5" x14ac:dyDescent="0.35">
      <c r="A12" s="15" t="s">
        <v>32</v>
      </c>
    </row>
    <row r="13" spans="1:1" x14ac:dyDescent="0.3">
      <c r="A13" s="1" t="s">
        <v>33</v>
      </c>
    </row>
    <row r="15" spans="1:1" ht="14.5" x14ac:dyDescent="0.35">
      <c r="A15" s="15" t="s">
        <v>34</v>
      </c>
    </row>
    <row r="16" spans="1:1" x14ac:dyDescent="0.3">
      <c r="A16" s="4" t="s">
        <v>35</v>
      </c>
    </row>
    <row r="17" spans="1:1" x14ac:dyDescent="0.3">
      <c r="A17" s="4" t="s">
        <v>36</v>
      </c>
    </row>
    <row r="18" spans="1:1" x14ac:dyDescent="0.3">
      <c r="A18" s="4" t="s">
        <v>37</v>
      </c>
    </row>
    <row r="19" spans="1:1" x14ac:dyDescent="0.3">
      <c r="A19" s="4" t="s">
        <v>38</v>
      </c>
    </row>
    <row r="20" spans="1:1" x14ac:dyDescent="0.3">
      <c r="A20" s="4" t="str" cm="1">
        <f t="array" ref="A20">fx.RiskVersionλ()</f>
        <v>0.9.0 (41 distributions incl. metalog, 5 copulas, time series, SARIMA, Holt-Winters, VAR and VECM, regression, diagnostics, bootstrap, portfolios, VaR, CVaR, ES and chart data)</v>
      </c>
    </row>
  </sheetData>
  <printOptions horizontalCentered="1"/>
  <pageMargins left="0.4" right="0.4" top="0.5" bottom="0.6" header="0.25" footer="0.3"/>
  <pageSetup scale="60" orientation="portrait" r:id="rId1"/>
  <headerFooter>
    <oddFooter>&amp;C&amp;8&amp;A&amp;L&amp;8&amp;F&amp;R&amp;8Page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51A1-F332-41F5-8488-B2FE88E5814C}">
  <sheetPr>
    <pageSetUpPr fitToPage="1"/>
  </sheetPr>
  <dimension ref="A1:G112"/>
  <sheetViews>
    <sheetView workbookViewId="0"/>
  </sheetViews>
  <sheetFormatPr defaultRowHeight="13" x14ac:dyDescent="0.3"/>
  <cols>
    <col min="1" max="1" width="10.6328125" style="1" customWidth="1"/>
    <col min="2" max="26" width="12.6328125" style="1" customWidth="1"/>
    <col min="27" max="16384" width="8.7265625" style="1"/>
  </cols>
  <sheetData>
    <row r="1" spans="1:7" ht="17" x14ac:dyDescent="0.4">
      <c r="A1" s="3" t="s">
        <v>0</v>
      </c>
    </row>
    <row r="2" spans="1:7" x14ac:dyDescent="0.3">
      <c r="A2" s="4" t="s">
        <v>1</v>
      </c>
    </row>
    <row r="4" spans="1:7" x14ac:dyDescent="0.3">
      <c r="A4" s="5" t="s">
        <v>2</v>
      </c>
      <c r="B4" s="5" t="s">
        <v>3</v>
      </c>
      <c r="C4" s="5" t="s">
        <v>4</v>
      </c>
      <c r="E4" s="5" t="s">
        <v>5</v>
      </c>
      <c r="G4" s="4" t="s">
        <v>6</v>
      </c>
    </row>
    <row r="5" spans="1:7" x14ac:dyDescent="0.3">
      <c r="A5" s="6">
        <v>42766</v>
      </c>
      <c r="B5" s="7">
        <v>0</v>
      </c>
      <c r="C5" s="8">
        <v>111258</v>
      </c>
      <c r="E5" s="9">
        <v>0.2</v>
      </c>
    </row>
    <row r="6" spans="1:7" x14ac:dyDescent="0.3">
      <c r="A6" s="6">
        <v>42794</v>
      </c>
      <c r="B6" s="7">
        <v>1</v>
      </c>
      <c r="C6" s="8">
        <v>105918</v>
      </c>
      <c r="E6" s="9">
        <v>2.1339999999999999</v>
      </c>
    </row>
    <row r="7" spans="1:7" x14ac:dyDescent="0.3">
      <c r="A7" s="6">
        <v>42825</v>
      </c>
      <c r="B7" s="7">
        <v>2</v>
      </c>
      <c r="C7" s="8">
        <v>133616</v>
      </c>
      <c r="E7" s="9">
        <v>-0.45500000000000002</v>
      </c>
    </row>
    <row r="8" spans="1:7" x14ac:dyDescent="0.3">
      <c r="A8" s="6">
        <v>42855</v>
      </c>
      <c r="B8" s="7">
        <v>3</v>
      </c>
      <c r="C8" s="8">
        <v>134001</v>
      </c>
      <c r="E8" s="9">
        <v>-0.65300000000000002</v>
      </c>
    </row>
    <row r="9" spans="1:7" x14ac:dyDescent="0.3">
      <c r="A9" s="6">
        <v>42886</v>
      </c>
      <c r="B9" s="7">
        <v>4</v>
      </c>
      <c r="C9" s="8">
        <v>137448</v>
      </c>
      <c r="E9" s="9">
        <v>0.191</v>
      </c>
    </row>
    <row r="10" spans="1:7" x14ac:dyDescent="0.3">
      <c r="A10" s="6">
        <v>42916</v>
      </c>
      <c r="B10" s="7">
        <v>5</v>
      </c>
      <c r="C10" s="8">
        <v>145373</v>
      </c>
      <c r="E10" s="9">
        <v>-0.61599999999999999</v>
      </c>
    </row>
    <row r="11" spans="1:7" x14ac:dyDescent="0.3">
      <c r="A11" s="6">
        <v>42947</v>
      </c>
      <c r="B11" s="7">
        <v>6</v>
      </c>
      <c r="C11" s="8">
        <v>138059</v>
      </c>
      <c r="E11" s="9">
        <v>-0.79700000000000004</v>
      </c>
    </row>
    <row r="12" spans="1:7" x14ac:dyDescent="0.3">
      <c r="A12" s="6">
        <v>42978</v>
      </c>
      <c r="B12" s="7">
        <v>7</v>
      </c>
      <c r="C12" s="8">
        <v>143136</v>
      </c>
      <c r="E12" s="9">
        <v>0.91800000000000004</v>
      </c>
    </row>
    <row r="13" spans="1:7" x14ac:dyDescent="0.3">
      <c r="A13" s="6">
        <v>43008</v>
      </c>
      <c r="B13" s="7">
        <v>8</v>
      </c>
      <c r="C13" s="8">
        <v>176640</v>
      </c>
      <c r="E13" s="9">
        <v>-1.351</v>
      </c>
    </row>
    <row r="14" spans="1:7" x14ac:dyDescent="0.3">
      <c r="A14" s="6">
        <v>43039</v>
      </c>
      <c r="B14" s="7">
        <v>9</v>
      </c>
      <c r="C14" s="8">
        <v>167507</v>
      </c>
      <c r="E14" s="9">
        <v>-0.79600000000000004</v>
      </c>
    </row>
    <row r="15" spans="1:7" x14ac:dyDescent="0.3">
      <c r="A15" s="6">
        <v>43069</v>
      </c>
      <c r="B15" s="7">
        <v>10</v>
      </c>
      <c r="C15" s="8">
        <v>137499</v>
      </c>
      <c r="E15" s="9">
        <v>0.52500000000000002</v>
      </c>
    </row>
    <row r="16" spans="1:7" x14ac:dyDescent="0.3">
      <c r="A16" s="6">
        <v>43100</v>
      </c>
      <c r="B16" s="7">
        <v>11</v>
      </c>
      <c r="C16" s="8">
        <v>128924</v>
      </c>
      <c r="E16" s="9">
        <v>-0.63</v>
      </c>
    </row>
    <row r="17" spans="1:5" x14ac:dyDescent="0.3">
      <c r="A17" s="6">
        <v>43131</v>
      </c>
      <c r="B17" s="7">
        <v>12</v>
      </c>
      <c r="C17" s="8">
        <v>127454</v>
      </c>
      <c r="E17" s="9">
        <v>0.16600000000000001</v>
      </c>
    </row>
    <row r="18" spans="1:5" x14ac:dyDescent="0.3">
      <c r="A18" s="6">
        <v>43159</v>
      </c>
      <c r="B18" s="7">
        <v>13</v>
      </c>
      <c r="C18" s="8">
        <v>118232</v>
      </c>
      <c r="E18" s="9">
        <v>0.96499999999999997</v>
      </c>
    </row>
    <row r="19" spans="1:5" x14ac:dyDescent="0.3">
      <c r="A19" s="6">
        <v>43190</v>
      </c>
      <c r="B19" s="7">
        <v>14</v>
      </c>
      <c r="C19" s="8">
        <v>143924</v>
      </c>
      <c r="E19" s="9">
        <v>-1.448</v>
      </c>
    </row>
    <row r="20" spans="1:5" x14ac:dyDescent="0.3">
      <c r="A20" s="6">
        <v>43220</v>
      </c>
      <c r="B20" s="7">
        <v>15</v>
      </c>
      <c r="C20" s="8">
        <v>144996</v>
      </c>
      <c r="E20" s="9">
        <v>-0.92800000000000005</v>
      </c>
    </row>
    <row r="21" spans="1:5" x14ac:dyDescent="0.3">
      <c r="A21" s="6">
        <v>43251</v>
      </c>
      <c r="B21" s="7">
        <v>16</v>
      </c>
      <c r="C21" s="8">
        <v>151275</v>
      </c>
      <c r="E21" s="9">
        <v>-1.0209999999999999</v>
      </c>
    </row>
    <row r="22" spans="1:5" x14ac:dyDescent="0.3">
      <c r="A22" s="6">
        <v>43281</v>
      </c>
      <c r="B22" s="7">
        <v>17</v>
      </c>
      <c r="C22" s="8">
        <v>155603</v>
      </c>
      <c r="E22" s="9">
        <v>0.56799999999999995</v>
      </c>
    </row>
    <row r="23" spans="1:5" x14ac:dyDescent="0.3">
      <c r="A23" s="6">
        <v>43312</v>
      </c>
      <c r="B23" s="7">
        <v>18</v>
      </c>
      <c r="C23" s="8">
        <v>148734</v>
      </c>
      <c r="E23" s="9">
        <v>1.07</v>
      </c>
    </row>
    <row r="24" spans="1:5" x14ac:dyDescent="0.3">
      <c r="A24" s="6">
        <v>43343</v>
      </c>
      <c r="B24" s="7">
        <v>19</v>
      </c>
      <c r="C24" s="8">
        <v>154274</v>
      </c>
      <c r="E24" s="9">
        <v>-1.8819999999999999</v>
      </c>
    </row>
    <row r="25" spans="1:5" x14ac:dyDescent="0.3">
      <c r="A25" s="6">
        <v>43373</v>
      </c>
      <c r="B25" s="7">
        <v>20</v>
      </c>
      <c r="C25" s="8">
        <v>145556</v>
      </c>
      <c r="E25" s="9">
        <v>0.14099999999999999</v>
      </c>
    </row>
    <row r="26" spans="1:5" x14ac:dyDescent="0.3">
      <c r="A26" s="6">
        <v>43404</v>
      </c>
      <c r="B26" s="7">
        <v>21</v>
      </c>
      <c r="C26" s="8">
        <v>151713</v>
      </c>
      <c r="E26" s="9">
        <v>-0.51200000000000001</v>
      </c>
    </row>
    <row r="27" spans="1:5" x14ac:dyDescent="0.3">
      <c r="A27" s="6">
        <v>43434</v>
      </c>
      <c r="B27" s="7">
        <v>22</v>
      </c>
      <c r="C27" s="8">
        <v>134688</v>
      </c>
      <c r="E27" s="9">
        <v>1.8640000000000001</v>
      </c>
    </row>
    <row r="28" spans="1:5" x14ac:dyDescent="0.3">
      <c r="A28" s="6">
        <v>43465</v>
      </c>
      <c r="B28" s="7">
        <v>23</v>
      </c>
      <c r="C28" s="8">
        <v>128157</v>
      </c>
      <c r="E28" s="9">
        <v>-5.8999999999999997E-2</v>
      </c>
    </row>
    <row r="29" spans="1:5" x14ac:dyDescent="0.3">
      <c r="A29" s="6">
        <v>43496</v>
      </c>
      <c r="B29" s="7">
        <v>24</v>
      </c>
      <c r="C29" s="8">
        <v>122765</v>
      </c>
      <c r="E29" s="9">
        <v>-0.33500000000000002</v>
      </c>
    </row>
    <row r="30" spans="1:5" x14ac:dyDescent="0.3">
      <c r="A30" s="6">
        <v>43524</v>
      </c>
      <c r="B30" s="7">
        <v>25</v>
      </c>
      <c r="C30" s="8">
        <v>116991</v>
      </c>
      <c r="E30" s="9">
        <v>-1.998</v>
      </c>
    </row>
    <row r="31" spans="1:5" x14ac:dyDescent="0.3">
      <c r="A31" s="6">
        <v>43555</v>
      </c>
      <c r="B31" s="7">
        <v>26</v>
      </c>
      <c r="C31" s="8">
        <v>144710</v>
      </c>
      <c r="E31" s="9">
        <v>-2.1269999999999998</v>
      </c>
    </row>
    <row r="32" spans="1:5" x14ac:dyDescent="0.3">
      <c r="A32" s="6">
        <v>43585</v>
      </c>
      <c r="B32" s="7">
        <v>27</v>
      </c>
      <c r="C32" s="8">
        <v>146807</v>
      </c>
      <c r="E32" s="9">
        <v>-0.14699999999999999</v>
      </c>
    </row>
    <row r="33" spans="1:5" x14ac:dyDescent="0.3">
      <c r="A33" s="6">
        <v>43616</v>
      </c>
      <c r="B33" s="7">
        <v>28</v>
      </c>
      <c r="C33" s="8">
        <v>149123</v>
      </c>
      <c r="E33" s="9">
        <v>-1.6379999999999999</v>
      </c>
    </row>
    <row r="34" spans="1:5" x14ac:dyDescent="0.3">
      <c r="A34" s="6">
        <v>43646</v>
      </c>
      <c r="B34" s="7">
        <v>29</v>
      </c>
      <c r="C34" s="8">
        <v>157530</v>
      </c>
      <c r="E34" s="9">
        <v>0.13600000000000001</v>
      </c>
    </row>
    <row r="35" spans="1:5" x14ac:dyDescent="0.3">
      <c r="A35" s="6">
        <v>43677</v>
      </c>
      <c r="B35" s="7">
        <v>30</v>
      </c>
      <c r="C35" s="8">
        <v>198825</v>
      </c>
      <c r="E35" s="9">
        <v>-1.506</v>
      </c>
    </row>
    <row r="36" spans="1:5" x14ac:dyDescent="0.3">
      <c r="A36" s="6">
        <v>43708</v>
      </c>
      <c r="B36" s="7">
        <v>31</v>
      </c>
      <c r="C36" s="8">
        <v>173684</v>
      </c>
      <c r="E36" s="9">
        <v>-1.149</v>
      </c>
    </row>
    <row r="37" spans="1:5" x14ac:dyDescent="0.3">
      <c r="A37" s="6">
        <v>43738</v>
      </c>
      <c r="B37" s="7">
        <v>32</v>
      </c>
      <c r="C37" s="8">
        <v>153839</v>
      </c>
      <c r="E37" s="9">
        <v>0.42499999999999999</v>
      </c>
    </row>
    <row r="38" spans="1:5" x14ac:dyDescent="0.3">
      <c r="A38" s="6">
        <v>43769</v>
      </c>
      <c r="B38" s="7">
        <v>33</v>
      </c>
      <c r="C38" s="8">
        <v>164753</v>
      </c>
      <c r="E38" s="9">
        <v>-1.304</v>
      </c>
    </row>
    <row r="39" spans="1:5" x14ac:dyDescent="0.3">
      <c r="A39" s="6">
        <v>43799</v>
      </c>
      <c r="B39" s="7">
        <v>34</v>
      </c>
      <c r="C39" s="8">
        <v>142032</v>
      </c>
      <c r="E39" s="9">
        <v>3.01</v>
      </c>
    </row>
    <row r="40" spans="1:5" x14ac:dyDescent="0.3">
      <c r="A40" s="6">
        <v>43830</v>
      </c>
      <c r="B40" s="7">
        <v>35</v>
      </c>
      <c r="C40" s="8">
        <v>132831</v>
      </c>
      <c r="E40" s="9">
        <v>-0.69599999999999995</v>
      </c>
    </row>
    <row r="41" spans="1:5" x14ac:dyDescent="0.3">
      <c r="A41" s="6">
        <v>43861</v>
      </c>
      <c r="B41" s="7">
        <v>36</v>
      </c>
      <c r="C41" s="8">
        <v>127398</v>
      </c>
      <c r="E41" s="9">
        <v>0.42499999999999999</v>
      </c>
    </row>
    <row r="42" spans="1:5" x14ac:dyDescent="0.3">
      <c r="A42" s="6">
        <v>43890</v>
      </c>
      <c r="B42" s="7">
        <v>37</v>
      </c>
      <c r="C42" s="8">
        <v>122001</v>
      </c>
      <c r="E42" s="9">
        <v>0.54700000000000004</v>
      </c>
    </row>
    <row r="43" spans="1:5" x14ac:dyDescent="0.3">
      <c r="A43" s="6">
        <v>43921</v>
      </c>
      <c r="B43" s="7">
        <v>38</v>
      </c>
      <c r="C43" s="8">
        <v>150842</v>
      </c>
      <c r="E43" s="9">
        <v>-1.17</v>
      </c>
    </row>
    <row r="44" spans="1:5" x14ac:dyDescent="0.3">
      <c r="A44" s="6">
        <v>43951</v>
      </c>
      <c r="B44" s="7">
        <v>39</v>
      </c>
      <c r="C44" s="8">
        <v>152310</v>
      </c>
      <c r="E44" s="9">
        <v>-0.113</v>
      </c>
    </row>
    <row r="45" spans="1:5" x14ac:dyDescent="0.3">
      <c r="A45" s="6">
        <v>43982</v>
      </c>
      <c r="B45" s="7">
        <v>40</v>
      </c>
      <c r="C45" s="8">
        <v>156107</v>
      </c>
      <c r="E45" s="9">
        <v>-1.512</v>
      </c>
    </row>
    <row r="46" spans="1:5" x14ac:dyDescent="0.3">
      <c r="A46" s="6">
        <v>44012</v>
      </c>
      <c r="B46" s="7">
        <v>41</v>
      </c>
      <c r="C46" s="8">
        <v>169052</v>
      </c>
      <c r="E46" s="9">
        <v>-0.35299999999999998</v>
      </c>
    </row>
    <row r="47" spans="1:5" x14ac:dyDescent="0.3">
      <c r="A47" s="6">
        <v>44043</v>
      </c>
      <c r="B47" s="7">
        <v>42</v>
      </c>
      <c r="C47" s="8">
        <v>171530</v>
      </c>
      <c r="E47" s="9">
        <v>1.4410000000000001</v>
      </c>
    </row>
    <row r="48" spans="1:5" x14ac:dyDescent="0.3">
      <c r="A48" s="6">
        <v>44074</v>
      </c>
      <c r="B48" s="7">
        <v>43</v>
      </c>
      <c r="C48" s="8">
        <v>177279</v>
      </c>
      <c r="E48" s="9">
        <v>-0.54300000000000004</v>
      </c>
    </row>
    <row r="49" spans="1:5" x14ac:dyDescent="0.3">
      <c r="A49" s="6">
        <v>44104</v>
      </c>
      <c r="B49" s="7">
        <v>44</v>
      </c>
      <c r="C49" s="8">
        <v>163206</v>
      </c>
      <c r="E49" s="9">
        <v>1.113</v>
      </c>
    </row>
    <row r="50" spans="1:5" x14ac:dyDescent="0.3">
      <c r="A50" s="6">
        <v>44135</v>
      </c>
      <c r="B50" s="7">
        <v>45</v>
      </c>
      <c r="C50" s="8">
        <v>164312</v>
      </c>
      <c r="E50" s="9">
        <v>-0.27100000000000002</v>
      </c>
    </row>
    <row r="51" spans="1:5" x14ac:dyDescent="0.3">
      <c r="A51" s="6">
        <v>44165</v>
      </c>
      <c r="B51" s="7">
        <v>46</v>
      </c>
      <c r="C51" s="8">
        <v>140171</v>
      </c>
      <c r="E51" s="9">
        <v>-1.002</v>
      </c>
    </row>
    <row r="52" spans="1:5" x14ac:dyDescent="0.3">
      <c r="A52" s="6">
        <v>44196</v>
      </c>
      <c r="B52" s="7">
        <v>47</v>
      </c>
      <c r="C52" s="8">
        <v>135165</v>
      </c>
      <c r="E52" s="9">
        <v>-0.21199999999999999</v>
      </c>
    </row>
    <row r="53" spans="1:5" x14ac:dyDescent="0.3">
      <c r="A53" s="6">
        <v>44227</v>
      </c>
      <c r="B53" s="7">
        <v>48</v>
      </c>
      <c r="C53" s="8">
        <v>128772</v>
      </c>
      <c r="E53" s="9">
        <v>3.7999999999999999E-2</v>
      </c>
    </row>
    <row r="54" spans="1:5" x14ac:dyDescent="0.3">
      <c r="A54" s="6">
        <v>44255</v>
      </c>
      <c r="B54" s="7">
        <v>49</v>
      </c>
      <c r="C54" s="8">
        <v>125735</v>
      </c>
      <c r="E54" s="9">
        <v>-0.19</v>
      </c>
    </row>
    <row r="55" spans="1:5" x14ac:dyDescent="0.3">
      <c r="A55" s="6">
        <v>44286</v>
      </c>
      <c r="B55" s="7">
        <v>50</v>
      </c>
      <c r="C55" s="8">
        <v>154598</v>
      </c>
      <c r="E55" s="9">
        <v>-1.73</v>
      </c>
    </row>
    <row r="56" spans="1:5" x14ac:dyDescent="0.3">
      <c r="A56" s="6">
        <v>44316</v>
      </c>
      <c r="B56" s="7">
        <v>51</v>
      </c>
      <c r="C56" s="8">
        <v>153543</v>
      </c>
      <c r="E56" s="9">
        <v>-0.49199999999999999</v>
      </c>
    </row>
    <row r="57" spans="1:5" x14ac:dyDescent="0.3">
      <c r="A57" s="6">
        <v>44347</v>
      </c>
      <c r="B57" s="7">
        <v>52</v>
      </c>
      <c r="C57" s="8">
        <v>156375</v>
      </c>
      <c r="E57" s="9">
        <v>-0.48499999999999999</v>
      </c>
    </row>
    <row r="58" spans="1:5" x14ac:dyDescent="0.3">
      <c r="A58" s="6">
        <v>44377</v>
      </c>
      <c r="B58" s="7">
        <v>53</v>
      </c>
      <c r="C58" s="8">
        <v>166397</v>
      </c>
      <c r="E58" s="9">
        <v>7.5999999999999998E-2</v>
      </c>
    </row>
    <row r="59" spans="1:5" x14ac:dyDescent="0.3">
      <c r="A59" s="6">
        <v>44408</v>
      </c>
      <c r="B59" s="7">
        <v>54</v>
      </c>
      <c r="C59" s="8">
        <v>167057</v>
      </c>
      <c r="E59" s="9">
        <v>-0.84599999999999997</v>
      </c>
    </row>
    <row r="60" spans="1:5" x14ac:dyDescent="0.3">
      <c r="A60" s="6">
        <v>44439</v>
      </c>
      <c r="B60" s="7">
        <v>55</v>
      </c>
      <c r="C60" s="8">
        <v>161124</v>
      </c>
      <c r="E60" s="9">
        <v>1.224</v>
      </c>
    </row>
    <row r="61" spans="1:5" x14ac:dyDescent="0.3">
      <c r="A61" s="6">
        <v>44469</v>
      </c>
      <c r="B61" s="7">
        <v>56</v>
      </c>
      <c r="C61" s="8">
        <v>153260</v>
      </c>
      <c r="E61" s="9">
        <v>-6.3E-2</v>
      </c>
    </row>
    <row r="62" spans="1:5" x14ac:dyDescent="0.3">
      <c r="A62" s="6">
        <v>44500</v>
      </c>
      <c r="B62" s="7">
        <v>57</v>
      </c>
      <c r="C62" s="8">
        <v>154943</v>
      </c>
      <c r="E62" s="9">
        <v>0.28199999999999997</v>
      </c>
    </row>
    <row r="63" spans="1:5" x14ac:dyDescent="0.3">
      <c r="A63" s="6">
        <v>44530</v>
      </c>
      <c r="B63" s="7">
        <v>58</v>
      </c>
      <c r="C63" s="8">
        <v>133953</v>
      </c>
      <c r="E63" s="9">
        <v>-1.1619999999999999</v>
      </c>
    </row>
    <row r="64" spans="1:5" x14ac:dyDescent="0.3">
      <c r="A64" s="6">
        <v>44561</v>
      </c>
      <c r="B64" s="7">
        <v>59</v>
      </c>
      <c r="C64" s="8">
        <v>129563</v>
      </c>
      <c r="E64" s="9">
        <v>-1.458</v>
      </c>
    </row>
    <row r="65" spans="1:5" x14ac:dyDescent="0.3">
      <c r="A65" s="6">
        <v>44592</v>
      </c>
      <c r="B65" s="7">
        <v>60</v>
      </c>
      <c r="C65" s="8">
        <v>122066</v>
      </c>
      <c r="E65" s="9">
        <v>-0.311</v>
      </c>
    </row>
    <row r="66" spans="1:5" x14ac:dyDescent="0.3">
      <c r="A66" s="6">
        <v>44620</v>
      </c>
      <c r="B66" s="7">
        <v>61</v>
      </c>
      <c r="C66" s="8">
        <v>118619</v>
      </c>
      <c r="E66" s="9">
        <v>-0.30099999999999999</v>
      </c>
    </row>
    <row r="67" spans="1:5" x14ac:dyDescent="0.3">
      <c r="A67" s="6">
        <v>44651</v>
      </c>
      <c r="B67" s="7">
        <v>62</v>
      </c>
      <c r="C67" s="8">
        <v>146772</v>
      </c>
      <c r="E67" s="9">
        <v>1.3580000000000001</v>
      </c>
    </row>
    <row r="68" spans="1:5" x14ac:dyDescent="0.3">
      <c r="A68" s="6">
        <v>44681</v>
      </c>
      <c r="B68" s="7">
        <v>63</v>
      </c>
      <c r="C68" s="8">
        <v>143747</v>
      </c>
      <c r="E68" s="9">
        <v>-1.1339999999999999</v>
      </c>
    </row>
    <row r="69" spans="1:5" x14ac:dyDescent="0.3">
      <c r="A69" s="6">
        <v>44712</v>
      </c>
      <c r="B69" s="7">
        <v>64</v>
      </c>
      <c r="C69" s="8">
        <v>145421</v>
      </c>
      <c r="E69" s="9">
        <v>-1.153</v>
      </c>
    </row>
    <row r="70" spans="1:5" x14ac:dyDescent="0.3">
      <c r="A70" s="6">
        <v>44742</v>
      </c>
      <c r="B70" s="7">
        <v>65</v>
      </c>
      <c r="C70" s="8">
        <v>156804</v>
      </c>
      <c r="E70" s="9">
        <v>-2.927</v>
      </c>
    </row>
    <row r="71" spans="1:5" x14ac:dyDescent="0.3">
      <c r="A71" s="6">
        <v>44773</v>
      </c>
      <c r="B71" s="7">
        <v>66</v>
      </c>
      <c r="C71" s="8">
        <v>155052</v>
      </c>
      <c r="E71" s="9">
        <v>1.415</v>
      </c>
    </row>
    <row r="72" spans="1:5" x14ac:dyDescent="0.3">
      <c r="A72" s="6">
        <v>44804</v>
      </c>
      <c r="B72" s="7">
        <v>67</v>
      </c>
      <c r="C72" s="8">
        <v>155526</v>
      </c>
      <c r="E72" s="9">
        <v>0.48399999999999999</v>
      </c>
    </row>
    <row r="73" spans="1:5" x14ac:dyDescent="0.3">
      <c r="A73" s="6">
        <v>44834</v>
      </c>
      <c r="B73" s="7">
        <v>68</v>
      </c>
      <c r="C73" s="8">
        <v>147836</v>
      </c>
      <c r="E73" s="9">
        <v>-0.79500000000000004</v>
      </c>
    </row>
    <row r="74" spans="1:5" x14ac:dyDescent="0.3">
      <c r="A74" s="6">
        <v>44865</v>
      </c>
      <c r="B74" s="7">
        <v>69</v>
      </c>
      <c r="C74" s="8">
        <v>149346</v>
      </c>
      <c r="E74" s="9">
        <v>-0.85699999999999998</v>
      </c>
    </row>
    <row r="75" spans="1:5" x14ac:dyDescent="0.3">
      <c r="A75" s="6">
        <v>44895</v>
      </c>
      <c r="B75" s="7">
        <v>70</v>
      </c>
      <c r="C75" s="8">
        <v>129791</v>
      </c>
      <c r="E75" s="9">
        <v>0.47799999999999998</v>
      </c>
    </row>
    <row r="76" spans="1:5" x14ac:dyDescent="0.3">
      <c r="A76" s="6">
        <v>44926</v>
      </c>
      <c r="B76" s="7">
        <v>71</v>
      </c>
      <c r="C76" s="8">
        <v>124740</v>
      </c>
      <c r="E76" s="9">
        <v>-0.308</v>
      </c>
    </row>
    <row r="77" spans="1:5" x14ac:dyDescent="0.3">
      <c r="A77" s="6">
        <v>44957</v>
      </c>
      <c r="B77" s="7">
        <v>72</v>
      </c>
      <c r="C77" s="8">
        <v>118902</v>
      </c>
      <c r="E77" s="9">
        <v>0.92300000000000004</v>
      </c>
    </row>
    <row r="78" spans="1:5" x14ac:dyDescent="0.3">
      <c r="A78" s="6">
        <v>44985</v>
      </c>
      <c r="B78" s="7">
        <v>73</v>
      </c>
      <c r="C78" s="8">
        <v>118077</v>
      </c>
      <c r="E78" s="9">
        <v>-0.30499999999999999</v>
      </c>
    </row>
    <row r="79" spans="1:5" x14ac:dyDescent="0.3">
      <c r="A79" s="6">
        <v>45016</v>
      </c>
      <c r="B79" s="7">
        <v>74</v>
      </c>
      <c r="C79" s="8">
        <v>145841</v>
      </c>
      <c r="E79" s="9">
        <v>0.98299999999999998</v>
      </c>
    </row>
    <row r="80" spans="1:5" x14ac:dyDescent="0.3">
      <c r="A80" s="6">
        <v>45046</v>
      </c>
      <c r="B80" s="7">
        <v>75</v>
      </c>
      <c r="C80" s="8">
        <v>140616</v>
      </c>
      <c r="E80" s="9">
        <v>1.645</v>
      </c>
    </row>
    <row r="81" spans="1:5" x14ac:dyDescent="0.3">
      <c r="A81" s="6">
        <v>45077</v>
      </c>
      <c r="B81" s="7">
        <v>76</v>
      </c>
      <c r="C81" s="8">
        <v>143129</v>
      </c>
      <c r="E81" s="9">
        <v>-1.403</v>
      </c>
    </row>
    <row r="82" spans="1:5" x14ac:dyDescent="0.3">
      <c r="A82" s="6">
        <v>45107</v>
      </c>
      <c r="B82" s="7">
        <v>77</v>
      </c>
      <c r="C82" s="8">
        <v>152769</v>
      </c>
      <c r="E82" s="9">
        <v>-0.19400000000000001</v>
      </c>
    </row>
    <row r="83" spans="1:5" x14ac:dyDescent="0.3">
      <c r="A83" s="6">
        <v>45138</v>
      </c>
      <c r="B83" s="7">
        <v>78</v>
      </c>
      <c r="C83" s="8">
        <v>150641</v>
      </c>
      <c r="E83" s="9">
        <v>0.625</v>
      </c>
    </row>
    <row r="84" spans="1:5" x14ac:dyDescent="0.3">
      <c r="A84" s="6">
        <v>45169</v>
      </c>
      <c r="B84" s="7">
        <v>79</v>
      </c>
      <c r="C84" s="8">
        <v>153080</v>
      </c>
      <c r="E84" s="9">
        <v>0.86</v>
      </c>
    </row>
    <row r="85" spans="1:5" x14ac:dyDescent="0.3">
      <c r="A85" s="6">
        <v>45199</v>
      </c>
      <c r="B85" s="7">
        <v>80</v>
      </c>
      <c r="C85" s="8">
        <v>142856</v>
      </c>
      <c r="E85" s="9">
        <v>7.1999999999999995E-2</v>
      </c>
    </row>
    <row r="86" spans="1:5" x14ac:dyDescent="0.3">
      <c r="A86" s="6">
        <v>45230</v>
      </c>
      <c r="B86" s="7">
        <v>81</v>
      </c>
      <c r="C86" s="8">
        <v>143847</v>
      </c>
      <c r="E86" s="9">
        <v>-0.09</v>
      </c>
    </row>
    <row r="87" spans="1:5" x14ac:dyDescent="0.3">
      <c r="A87" s="6">
        <v>45260</v>
      </c>
      <c r="B87" s="7">
        <v>82</v>
      </c>
      <c r="C87" s="8">
        <v>120740</v>
      </c>
      <c r="E87" s="9">
        <v>-0.182</v>
      </c>
    </row>
    <row r="88" spans="1:5" x14ac:dyDescent="0.3">
      <c r="A88" s="6">
        <v>45291</v>
      </c>
      <c r="B88" s="7">
        <v>83</v>
      </c>
      <c r="C88" s="8">
        <v>116811</v>
      </c>
      <c r="E88" s="9">
        <v>-2.1419999999999999</v>
      </c>
    </row>
    <row r="89" spans="1:5" x14ac:dyDescent="0.3">
      <c r="A89" s="6">
        <v>45322</v>
      </c>
      <c r="B89" s="7">
        <v>84</v>
      </c>
      <c r="C89" s="8">
        <v>115712</v>
      </c>
      <c r="E89" s="9">
        <v>0.872</v>
      </c>
    </row>
    <row r="90" spans="1:5" x14ac:dyDescent="0.3">
      <c r="A90" s="6">
        <v>45351</v>
      </c>
      <c r="B90" s="7">
        <v>85</v>
      </c>
      <c r="C90" s="8">
        <v>116895</v>
      </c>
      <c r="E90" s="9">
        <v>-1.361</v>
      </c>
    </row>
    <row r="91" spans="1:5" x14ac:dyDescent="0.3">
      <c r="A91" s="6">
        <v>45382</v>
      </c>
      <c r="B91" s="7">
        <v>86</v>
      </c>
      <c r="C91" s="8">
        <v>142592</v>
      </c>
      <c r="E91" s="9">
        <v>0.85399999999999998</v>
      </c>
    </row>
    <row r="92" spans="1:5" x14ac:dyDescent="0.3">
      <c r="A92" s="6">
        <v>45412</v>
      </c>
      <c r="B92" s="7">
        <v>87</v>
      </c>
      <c r="C92" s="8">
        <v>136235</v>
      </c>
      <c r="E92" s="9">
        <v>0.52900000000000003</v>
      </c>
    </row>
    <row r="93" spans="1:5" x14ac:dyDescent="0.3">
      <c r="A93" s="6">
        <v>45443</v>
      </c>
      <c r="B93" s="7">
        <v>88</v>
      </c>
      <c r="C93" s="8">
        <v>138383</v>
      </c>
      <c r="E93" s="9">
        <v>-0.23</v>
      </c>
    </row>
    <row r="94" spans="1:5" x14ac:dyDescent="0.3">
      <c r="A94" s="6">
        <v>45473</v>
      </c>
      <c r="B94" s="7">
        <v>89</v>
      </c>
      <c r="C94" s="8">
        <v>144734</v>
      </c>
      <c r="E94" s="9">
        <v>-0.26200000000000001</v>
      </c>
    </row>
    <row r="95" spans="1:5" x14ac:dyDescent="0.3">
      <c r="A95" s="6">
        <v>45504</v>
      </c>
      <c r="B95" s="7">
        <v>90</v>
      </c>
      <c r="C95" s="8">
        <v>140895</v>
      </c>
      <c r="E95" s="9">
        <v>1.01</v>
      </c>
    </row>
    <row r="96" spans="1:5" x14ac:dyDescent="0.3">
      <c r="A96" s="6">
        <v>45535</v>
      </c>
      <c r="B96" s="7">
        <v>91</v>
      </c>
      <c r="C96" s="8">
        <v>147630</v>
      </c>
      <c r="E96" s="9">
        <v>-1.2709999999999999</v>
      </c>
    </row>
    <row r="97" spans="1:5" x14ac:dyDescent="0.3">
      <c r="A97" s="6">
        <v>45565</v>
      </c>
      <c r="B97" s="7">
        <v>92</v>
      </c>
      <c r="C97" s="8">
        <v>135104</v>
      </c>
      <c r="E97" s="9">
        <v>0.49099999999999999</v>
      </c>
    </row>
    <row r="98" spans="1:5" x14ac:dyDescent="0.3">
      <c r="A98" s="6">
        <v>45596</v>
      </c>
      <c r="B98" s="7">
        <v>93</v>
      </c>
      <c r="C98" s="8">
        <v>136248</v>
      </c>
      <c r="E98" s="9">
        <v>-0.98599999999999999</v>
      </c>
    </row>
    <row r="99" spans="1:5" x14ac:dyDescent="0.3">
      <c r="A99" s="6">
        <v>45626</v>
      </c>
      <c r="B99" s="7">
        <v>94</v>
      </c>
      <c r="C99" s="8">
        <v>118232</v>
      </c>
      <c r="E99" s="9">
        <v>1.3819999999999999</v>
      </c>
    </row>
    <row r="100" spans="1:5" x14ac:dyDescent="0.3">
      <c r="A100" s="6">
        <v>45657</v>
      </c>
      <c r="B100" s="7">
        <v>95</v>
      </c>
      <c r="C100" s="8">
        <v>113511</v>
      </c>
      <c r="E100" s="9">
        <v>-1.0289999999999999</v>
      </c>
    </row>
    <row r="101" spans="1:5" x14ac:dyDescent="0.3">
      <c r="A101" s="6">
        <v>45688</v>
      </c>
      <c r="B101" s="7">
        <v>96</v>
      </c>
      <c r="C101" s="8">
        <v>111438</v>
      </c>
      <c r="E101" s="9">
        <v>-1.5980000000000001</v>
      </c>
    </row>
    <row r="102" spans="1:5" x14ac:dyDescent="0.3">
      <c r="A102" s="6">
        <v>45716</v>
      </c>
      <c r="B102" s="7">
        <v>97</v>
      </c>
      <c r="C102" s="8">
        <v>108890</v>
      </c>
      <c r="E102" s="9">
        <v>-0.217</v>
      </c>
    </row>
    <row r="103" spans="1:5" x14ac:dyDescent="0.3">
      <c r="A103" s="6">
        <v>45747</v>
      </c>
      <c r="B103" s="7">
        <v>98</v>
      </c>
      <c r="C103" s="8">
        <v>134589</v>
      </c>
      <c r="E103" s="9">
        <v>-0.97199999999999998</v>
      </c>
    </row>
    <row r="104" spans="1:5" x14ac:dyDescent="0.3">
      <c r="A104" s="6">
        <v>45777</v>
      </c>
      <c r="B104" s="7">
        <v>99</v>
      </c>
      <c r="C104" s="8">
        <v>132815</v>
      </c>
      <c r="E104" s="9">
        <v>9.2999999999999999E-2</v>
      </c>
    </row>
    <row r="105" spans="1:5" x14ac:dyDescent="0.3">
      <c r="A105" s="6">
        <v>45808</v>
      </c>
      <c r="B105" s="7">
        <v>100</v>
      </c>
      <c r="C105" s="8">
        <v>134628</v>
      </c>
      <c r="E105" s="9">
        <v>1.4370000000000001</v>
      </c>
    </row>
    <row r="106" spans="1:5" x14ac:dyDescent="0.3">
      <c r="A106" s="6">
        <v>45838</v>
      </c>
      <c r="B106" s="7">
        <v>101</v>
      </c>
      <c r="C106" s="8">
        <v>139104</v>
      </c>
      <c r="E106" s="9">
        <v>-0.57499999999999996</v>
      </c>
    </row>
    <row r="107" spans="1:5" x14ac:dyDescent="0.3">
      <c r="A107" s="6">
        <v>45869</v>
      </c>
      <c r="B107" s="7">
        <v>102</v>
      </c>
      <c r="C107" s="8">
        <v>138053</v>
      </c>
      <c r="E107" s="9">
        <v>-1.7450000000000001</v>
      </c>
    </row>
    <row r="108" spans="1:5" x14ac:dyDescent="0.3">
      <c r="A108" s="6">
        <v>45900</v>
      </c>
      <c r="B108" s="7">
        <v>103</v>
      </c>
      <c r="C108" s="8">
        <v>141315</v>
      </c>
      <c r="E108" s="9">
        <v>0.252</v>
      </c>
    </row>
    <row r="109" spans="1:5" x14ac:dyDescent="0.3">
      <c r="A109" s="6">
        <v>45930</v>
      </c>
      <c r="B109" s="7">
        <v>104</v>
      </c>
      <c r="C109" s="8">
        <v>129131</v>
      </c>
      <c r="E109" s="9">
        <v>-1.121</v>
      </c>
    </row>
    <row r="110" spans="1:5" x14ac:dyDescent="0.3">
      <c r="A110" s="6">
        <v>45961</v>
      </c>
      <c r="B110" s="7">
        <v>105</v>
      </c>
      <c r="C110" s="8">
        <v>130490</v>
      </c>
      <c r="E110" s="9">
        <v>-1.1779999999999999</v>
      </c>
    </row>
    <row r="111" spans="1:5" x14ac:dyDescent="0.3">
      <c r="A111" s="6">
        <v>45991</v>
      </c>
      <c r="B111" s="7">
        <v>106</v>
      </c>
      <c r="C111" s="8">
        <v>113244</v>
      </c>
      <c r="E111" s="9">
        <v>0.77900000000000003</v>
      </c>
    </row>
    <row r="112" spans="1:5" x14ac:dyDescent="0.3">
      <c r="A112" s="6">
        <v>46022</v>
      </c>
      <c r="B112" s="7">
        <v>107</v>
      </c>
      <c r="C112" s="8">
        <v>109280</v>
      </c>
      <c r="E112" s="9">
        <v>-0.317</v>
      </c>
    </row>
  </sheetData>
  <printOptions horizontalCentered="1"/>
  <pageMargins left="0.4" right="0.4" top="0.5" bottom="0.6" header="0.25" footer="0.3"/>
  <pageSetup fitToHeight="0" orientation="portrait" r:id="rId1"/>
  <headerFooter>
    <oddFooter>&amp;C&amp;8&amp;A&amp;L&amp;8&amp;F&amp;R&amp;8Page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516A-B1D3-475F-A237-2296B31E5D21}">
  <sheetPr>
    <pageSetUpPr fitToPage="1"/>
  </sheetPr>
  <dimension ref="A1:J34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0" ht="17" x14ac:dyDescent="0.4">
      <c r="A1" s="3" t="s">
        <v>7</v>
      </c>
    </row>
    <row r="2" spans="1:10" x14ac:dyDescent="0.3">
      <c r="A2" s="4" t="s">
        <v>8</v>
      </c>
    </row>
    <row r="4" spans="1:10" x14ac:dyDescent="0.3">
      <c r="A4" s="10" t="str">
        <f ca="1">_xlfn.FORMULATEXT(A5)</f>
        <v>=fx.RiskACFλ(Data!$C$5:$C$112, 24, , , "Sales")</v>
      </c>
    </row>
    <row r="5" spans="1:10" x14ac:dyDescent="0.3">
      <c r="A5" s="11" t="str" cm="1">
        <f t="array" ref="A5:J31">fx.RiskACFλ(Data!$C$5:$C$112, 24, , , "Sales")</f>
        <v>Correlogram of Sales (alpha 0.05)</v>
      </c>
      <c r="B5" s="9" t="str">
        <v/>
      </c>
      <c r="C5" s="9" t="str">
        <v/>
      </c>
      <c r="D5" s="9" t="str">
        <v/>
      </c>
      <c r="E5" s="9" t="str">
        <v/>
      </c>
      <c r="F5" s="9" t="str">
        <v/>
      </c>
      <c r="G5" s="9" t="str">
        <v/>
      </c>
      <c r="H5" s="9" t="str">
        <v/>
      </c>
      <c r="I5" s="9" t="str">
        <v/>
      </c>
      <c r="J5" s="9" t="str">
        <v/>
      </c>
    </row>
    <row r="6" spans="1:10" x14ac:dyDescent="0.3">
      <c r="A6" s="12" t="str">
        <v>Lag</v>
      </c>
      <c r="B6" s="12" t="str">
        <v>ACF</v>
      </c>
      <c r="C6" s="12" t="str">
        <v>Lower</v>
      </c>
      <c r="D6" s="12" t="str">
        <v>Upper</v>
      </c>
      <c r="E6" s="12" t="str">
        <v>PACF</v>
      </c>
      <c r="F6" s="12" t="str">
        <v>Lower</v>
      </c>
      <c r="G6" s="12" t="str">
        <v>Upper</v>
      </c>
      <c r="H6" s="12" t="str">
        <v>Q-stat</v>
      </c>
      <c r="I6" s="12" t="str">
        <v>p-value</v>
      </c>
      <c r="J6" s="12" t="str">
        <v>White noise?</v>
      </c>
    </row>
    <row r="7" spans="1:10" x14ac:dyDescent="0.3">
      <c r="A7" s="7">
        <v>0</v>
      </c>
      <c r="B7" s="9">
        <v>1</v>
      </c>
      <c r="C7" s="9" t="str">
        <v/>
      </c>
      <c r="D7" s="9" t="str">
        <v/>
      </c>
      <c r="E7" s="9">
        <v>1</v>
      </c>
      <c r="F7" s="9" t="str">
        <v/>
      </c>
      <c r="G7" s="9" t="str">
        <v/>
      </c>
      <c r="H7" s="9" t="str">
        <v/>
      </c>
      <c r="I7" s="13" t="str">
        <v/>
      </c>
      <c r="J7" s="9" t="str">
        <v/>
      </c>
    </row>
    <row r="8" spans="1:10" x14ac:dyDescent="0.3">
      <c r="A8" s="7">
        <v>1</v>
      </c>
      <c r="B8" s="9">
        <v>0.69218874614507675</v>
      </c>
      <c r="C8" s="9">
        <v>-0.18859762234602859</v>
      </c>
      <c r="D8" s="9">
        <v>0.18859762234602859</v>
      </c>
      <c r="E8" s="9">
        <v>0.69218874614507675</v>
      </c>
      <c r="F8" s="9">
        <v>-0.18859762234602856</v>
      </c>
      <c r="G8" s="9">
        <v>0.18859762234602856</v>
      </c>
      <c r="H8" s="9">
        <v>53.196337310690978</v>
      </c>
      <c r="I8" s="13">
        <v>3.0182104286550696E-13</v>
      </c>
      <c r="J8" s="9" t="str">
        <v>No</v>
      </c>
    </row>
    <row r="9" spans="1:10" x14ac:dyDescent="0.3">
      <c r="A9" s="7">
        <v>2</v>
      </c>
      <c r="B9" s="9">
        <v>0.41389019688522682</v>
      </c>
      <c r="C9" s="9">
        <v>-0.26391880652765587</v>
      </c>
      <c r="D9" s="9">
        <v>0.26391880652765587</v>
      </c>
      <c r="E9" s="9">
        <v>-0.12524136501795677</v>
      </c>
      <c r="F9" s="9">
        <v>-0.18859762234602856</v>
      </c>
      <c r="G9" s="9">
        <v>0.18859762234602856</v>
      </c>
      <c r="H9" s="9">
        <v>72.395436645813419</v>
      </c>
      <c r="I9" s="13">
        <v>1.9034026730262789E-16</v>
      </c>
      <c r="J9" s="9" t="str">
        <v>No</v>
      </c>
    </row>
    <row r="10" spans="1:10" x14ac:dyDescent="0.3">
      <c r="A10" s="7">
        <v>3</v>
      </c>
      <c r="B10" s="9">
        <v>0.17335375429500305</v>
      </c>
      <c r="C10" s="9">
        <v>-0.28607596880902125</v>
      </c>
      <c r="D10" s="9">
        <v>0.28607596880902125</v>
      </c>
      <c r="E10" s="9">
        <v>-0.12156343649921833</v>
      </c>
      <c r="F10" s="9">
        <v>-0.18859762234602856</v>
      </c>
      <c r="G10" s="9">
        <v>0.18859762234602856</v>
      </c>
      <c r="H10" s="9">
        <v>75.795551947172342</v>
      </c>
      <c r="I10" s="13">
        <v>2.4467378655942867E-16</v>
      </c>
      <c r="J10" s="9" t="str">
        <v>No</v>
      </c>
    </row>
    <row r="11" spans="1:10" x14ac:dyDescent="0.3">
      <c r="A11" s="7">
        <v>4</v>
      </c>
      <c r="B11" s="9">
        <v>-0.12086531177263127</v>
      </c>
      <c r="C11" s="9">
        <v>-0.28978831765485735</v>
      </c>
      <c r="D11" s="9">
        <v>0.28978831765485735</v>
      </c>
      <c r="E11" s="9">
        <v>-0.30973368463400847</v>
      </c>
      <c r="F11" s="9">
        <v>-0.18859762234602856</v>
      </c>
      <c r="G11" s="9">
        <v>0.18859762234602856</v>
      </c>
      <c r="H11" s="9">
        <v>77.46428341109501</v>
      </c>
      <c r="I11" s="13">
        <v>5.997725159413013E-16</v>
      </c>
      <c r="J11" s="9" t="str">
        <v>No</v>
      </c>
    </row>
    <row r="12" spans="1:10" x14ac:dyDescent="0.3">
      <c r="A12" s="7">
        <v>5</v>
      </c>
      <c r="B12" s="9">
        <v>-0.25271532193760782</v>
      </c>
      <c r="C12" s="9">
        <v>-0.29157586479636488</v>
      </c>
      <c r="D12" s="9">
        <v>0.29157586479636488</v>
      </c>
      <c r="E12" s="9">
        <v>1.923085959240086E-2</v>
      </c>
      <c r="F12" s="9">
        <v>-0.18859762234602856</v>
      </c>
      <c r="G12" s="9">
        <v>0.18859762234602856</v>
      </c>
      <c r="H12" s="9">
        <v>84.830464024991144</v>
      </c>
      <c r="I12" s="13">
        <v>8.1698020521019973E-17</v>
      </c>
      <c r="J12" s="9" t="str">
        <v>No</v>
      </c>
    </row>
    <row r="13" spans="1:10" x14ac:dyDescent="0.3">
      <c r="A13" s="7">
        <v>6</v>
      </c>
      <c r="B13" s="9">
        <v>-0.32652273056886555</v>
      </c>
      <c r="C13" s="9">
        <v>-0.29926530668130291</v>
      </c>
      <c r="D13" s="9">
        <v>0.29926530668130291</v>
      </c>
      <c r="E13" s="9">
        <v>-0.10087724965189079</v>
      </c>
      <c r="F13" s="9">
        <v>-0.18859762234602856</v>
      </c>
      <c r="G13" s="9">
        <v>0.18859762234602856</v>
      </c>
      <c r="H13" s="9">
        <v>97.248219629975424</v>
      </c>
      <c r="I13" s="13">
        <v>9.4047922470285745E-19</v>
      </c>
      <c r="J13" s="9" t="str">
        <v>No</v>
      </c>
    </row>
    <row r="14" spans="1:10" x14ac:dyDescent="0.3">
      <c r="A14" s="7">
        <v>7</v>
      </c>
      <c r="B14" s="9">
        <v>-0.24323106935095576</v>
      </c>
      <c r="C14" s="9">
        <v>-0.31167974597771197</v>
      </c>
      <c r="D14" s="9">
        <v>0.31167974597771197</v>
      </c>
      <c r="E14" s="9">
        <v>0.17934123780355143</v>
      </c>
      <c r="F14" s="9">
        <v>-0.18859762234602856</v>
      </c>
      <c r="G14" s="9">
        <v>0.18859762234602856</v>
      </c>
      <c r="H14" s="9">
        <v>104.20700056858534</v>
      </c>
      <c r="I14" s="13">
        <v>1.4563288707329569E-19</v>
      </c>
      <c r="J14" s="9" t="str">
        <v>No</v>
      </c>
    </row>
    <row r="15" spans="1:10" x14ac:dyDescent="0.3">
      <c r="A15" s="7">
        <v>8</v>
      </c>
      <c r="B15" s="9">
        <v>-0.11704650280013829</v>
      </c>
      <c r="C15" s="9">
        <v>-0.31835968944263199</v>
      </c>
      <c r="D15" s="9">
        <v>0.31835968944263199</v>
      </c>
      <c r="E15" s="9">
        <v>-1.3152410451061579E-2</v>
      </c>
      <c r="F15" s="9">
        <v>-0.18859762234602856</v>
      </c>
      <c r="G15" s="9">
        <v>0.18859762234602856</v>
      </c>
      <c r="H15" s="9">
        <v>105.83454676613317</v>
      </c>
      <c r="I15" s="13">
        <v>2.7277600766756013E-19</v>
      </c>
      <c r="J15" s="9" t="str">
        <v>No</v>
      </c>
    </row>
    <row r="16" spans="1:10" x14ac:dyDescent="0.3">
      <c r="A16" s="7">
        <v>9</v>
      </c>
      <c r="B16" s="9">
        <v>0.18700516773494472</v>
      </c>
      <c r="C16" s="9">
        <v>-0.31988666106522218</v>
      </c>
      <c r="D16" s="9">
        <v>0.31988666106522218</v>
      </c>
      <c r="E16" s="9">
        <v>0.47613738289425145</v>
      </c>
      <c r="F16" s="9">
        <v>-0.18859762234602856</v>
      </c>
      <c r="G16" s="9">
        <v>0.18859762234602856</v>
      </c>
      <c r="H16" s="9">
        <v>110.03105869728215</v>
      </c>
      <c r="I16" s="13">
        <v>1.4491405600968813E-19</v>
      </c>
      <c r="J16" s="9" t="str">
        <v>No</v>
      </c>
    </row>
    <row r="17" spans="1:10" x14ac:dyDescent="0.3">
      <c r="A17" s="7">
        <v>10</v>
      </c>
      <c r="B17" s="9">
        <v>0.4398219634172808</v>
      </c>
      <c r="C17" s="9">
        <v>-0.32375182248020745</v>
      </c>
      <c r="D17" s="9">
        <v>0.32375182248020745</v>
      </c>
      <c r="E17" s="9">
        <v>9.1203737294817927E-2</v>
      </c>
      <c r="F17" s="9">
        <v>-0.18859762234602856</v>
      </c>
      <c r="G17" s="9">
        <v>0.18859762234602856</v>
      </c>
      <c r="H17" s="9">
        <v>133.48113125759107</v>
      </c>
      <c r="I17" s="13">
        <v>9.0929225845568158E-24</v>
      </c>
      <c r="J17" s="9" t="str">
        <v>No</v>
      </c>
    </row>
    <row r="18" spans="1:10" x14ac:dyDescent="0.3">
      <c r="A18" s="7">
        <v>11</v>
      </c>
      <c r="B18" s="9">
        <v>0.59226320871815263</v>
      </c>
      <c r="C18" s="9">
        <v>-0.34434930042230988</v>
      </c>
      <c r="D18" s="9">
        <v>0.34434930042230988</v>
      </c>
      <c r="E18" s="9">
        <v>0.33123978228637918</v>
      </c>
      <c r="F18" s="9">
        <v>-0.18859762234602856</v>
      </c>
      <c r="G18" s="9">
        <v>0.18859762234602856</v>
      </c>
      <c r="H18" s="9">
        <v>176.44211492568726</v>
      </c>
      <c r="I18" s="13">
        <v>5.556042141625996E-32</v>
      </c>
      <c r="J18" s="9" t="str">
        <v>No</v>
      </c>
    </row>
    <row r="19" spans="1:10" x14ac:dyDescent="0.3">
      <c r="A19" s="7">
        <v>12</v>
      </c>
      <c r="B19" s="9">
        <v>0.72517340820566267</v>
      </c>
      <c r="C19" s="9">
        <v>-0.37885349061577217</v>
      </c>
      <c r="D19" s="9">
        <v>0.37885349061577217</v>
      </c>
      <c r="E19" s="9">
        <v>0.2128367863165368</v>
      </c>
      <c r="F19" s="9">
        <v>-0.18859762234602856</v>
      </c>
      <c r="G19" s="9">
        <v>0.18859762234602856</v>
      </c>
      <c r="H19" s="9">
        <v>241.51932833180356</v>
      </c>
      <c r="I19" s="13">
        <v>8.005305616535054E-45</v>
      </c>
      <c r="J19" s="9" t="str">
        <v>No</v>
      </c>
    </row>
    <row r="20" spans="1:10" x14ac:dyDescent="0.3">
      <c r="A20" s="7">
        <v>13</v>
      </c>
      <c r="B20" s="9">
        <v>0.50723534759379396</v>
      </c>
      <c r="C20" s="9">
        <v>-0.42537023195995838</v>
      </c>
      <c r="D20" s="9">
        <v>0.42537023195995838</v>
      </c>
      <c r="E20" s="9">
        <v>-0.21662843764595763</v>
      </c>
      <c r="F20" s="9">
        <v>-0.18859762234602856</v>
      </c>
      <c r="G20" s="9">
        <v>0.18859762234602856</v>
      </c>
      <c r="H20" s="9">
        <v>273.69383202065967</v>
      </c>
      <c r="I20" s="13">
        <v>7.5143510658717577E-51</v>
      </c>
      <c r="J20" s="9" t="str">
        <v>No</v>
      </c>
    </row>
    <row r="21" spans="1:10" x14ac:dyDescent="0.3">
      <c r="A21" s="7">
        <v>14</v>
      </c>
      <c r="B21" s="9">
        <v>0.27631532495416544</v>
      </c>
      <c r="C21" s="9">
        <v>-0.4463662162227478</v>
      </c>
      <c r="D21" s="9">
        <v>0.4463662162227478</v>
      </c>
      <c r="E21" s="9">
        <v>-2.7716843776050867E-2</v>
      </c>
      <c r="F21" s="9">
        <v>-0.18859762234602856</v>
      </c>
      <c r="G21" s="9">
        <v>0.18859762234602856</v>
      </c>
      <c r="H21" s="9">
        <v>283.34319251638067</v>
      </c>
      <c r="I21" s="13">
        <v>3.4819791650395773E-52</v>
      </c>
      <c r="J21" s="9" t="str">
        <v>No</v>
      </c>
    </row>
    <row r="22" spans="1:10" x14ac:dyDescent="0.3">
      <c r="A22" s="7">
        <v>15</v>
      </c>
      <c r="B22" s="9">
        <v>3.5583812940541179E-2</v>
      </c>
      <c r="C22" s="9">
        <v>-0.45240933481281409</v>
      </c>
      <c r="D22" s="9">
        <v>0.45240933481281409</v>
      </c>
      <c r="E22" s="9">
        <v>-0.11813220224025867</v>
      </c>
      <c r="F22" s="9">
        <v>-0.18859762234602856</v>
      </c>
      <c r="G22" s="9">
        <v>0.18859762234602856</v>
      </c>
      <c r="H22" s="9">
        <v>283.5049403442456</v>
      </c>
      <c r="I22" s="13">
        <v>1.4816110385434199E-51</v>
      </c>
      <c r="J22" s="9" t="str">
        <v>No</v>
      </c>
    </row>
    <row r="23" spans="1:10" x14ac:dyDescent="0.3">
      <c r="A23" s="7">
        <v>16</v>
      </c>
      <c r="B23" s="9">
        <v>-0.22396992980749336</v>
      </c>
      <c r="C23" s="9">
        <v>-0.452508874909825</v>
      </c>
      <c r="D23" s="9">
        <v>0.452508874909825</v>
      </c>
      <c r="E23" s="9">
        <v>-7.5145658728884512E-2</v>
      </c>
      <c r="F23" s="9">
        <v>-0.18859762234602856</v>
      </c>
      <c r="G23" s="9">
        <v>0.18859762234602856</v>
      </c>
      <c r="H23" s="9">
        <v>289.98244958294913</v>
      </c>
      <c r="I23" s="13">
        <v>3.0158215577456991E-52</v>
      </c>
      <c r="J23" s="9" t="str">
        <v>No</v>
      </c>
    </row>
    <row r="24" spans="1:10" x14ac:dyDescent="0.3">
      <c r="A24" s="7">
        <v>17</v>
      </c>
      <c r="B24" s="9">
        <v>-0.32053267457461382</v>
      </c>
      <c r="C24" s="9">
        <v>-0.45643482582809508</v>
      </c>
      <c r="D24" s="9">
        <v>0.45643482582809508</v>
      </c>
      <c r="E24" s="9">
        <v>4.8516260627525738E-2</v>
      </c>
      <c r="F24" s="9">
        <v>-0.18859762234602856</v>
      </c>
      <c r="G24" s="9">
        <v>0.18859762234602856</v>
      </c>
      <c r="H24" s="9">
        <v>303.3952562003455</v>
      </c>
      <c r="I24" s="13">
        <v>2.2416630678611703E-54</v>
      </c>
      <c r="J24" s="9" t="str">
        <v>No</v>
      </c>
    </row>
    <row r="25" spans="1:10" x14ac:dyDescent="0.3">
      <c r="A25" s="7">
        <v>18</v>
      </c>
      <c r="B25" s="9">
        <v>-0.37328395842825363</v>
      </c>
      <c r="C25" s="9">
        <v>-0.46437222824929814</v>
      </c>
      <c r="D25" s="9">
        <v>0.46437222824929814</v>
      </c>
      <c r="E25" s="9">
        <v>-9.2380757328476587E-2</v>
      </c>
      <c r="F25" s="9">
        <v>-0.18859762234602856</v>
      </c>
      <c r="G25" s="9">
        <v>0.18859762234602856</v>
      </c>
      <c r="H25" s="9">
        <v>321.78825679816782</v>
      </c>
      <c r="I25" s="13">
        <v>1.5608878372871232E-57</v>
      </c>
      <c r="J25" s="9" t="str">
        <v>No</v>
      </c>
    </row>
    <row r="26" spans="1:10" x14ac:dyDescent="0.3">
      <c r="A26" s="7">
        <v>19</v>
      </c>
      <c r="B26" s="9">
        <v>-0.26524386382909987</v>
      </c>
      <c r="C26" s="9">
        <v>-0.47492527610387375</v>
      </c>
      <c r="D26" s="9">
        <v>0.47492527610387375</v>
      </c>
      <c r="E26" s="9">
        <v>2.7658760383299185E-2</v>
      </c>
      <c r="F26" s="9">
        <v>-0.18859762234602856</v>
      </c>
      <c r="G26" s="9">
        <v>0.18859762234602856</v>
      </c>
      <c r="H26" s="9">
        <v>331.17937107583077</v>
      </c>
      <c r="I26" s="13">
        <v>7.8202603583339092E-59</v>
      </c>
      <c r="J26" s="9" t="str">
        <v>No</v>
      </c>
    </row>
    <row r="27" spans="1:10" x14ac:dyDescent="0.3">
      <c r="A27" s="7">
        <v>20</v>
      </c>
      <c r="B27" s="9">
        <v>-0.12414945260149528</v>
      </c>
      <c r="C27" s="9">
        <v>-0.48016548343396054</v>
      </c>
      <c r="D27" s="9">
        <v>0.48016548343396054</v>
      </c>
      <c r="E27" s="9">
        <v>-0.10934245468990039</v>
      </c>
      <c r="F27" s="9">
        <v>-0.18859762234602856</v>
      </c>
      <c r="G27" s="9">
        <v>0.18859762234602856</v>
      </c>
      <c r="H27" s="9">
        <v>333.26013776429966</v>
      </c>
      <c r="I27" s="13">
        <v>1.2401008157988982E-58</v>
      </c>
      <c r="J27" s="9" t="str">
        <v>No</v>
      </c>
    </row>
    <row r="28" spans="1:10" x14ac:dyDescent="0.3">
      <c r="A28" s="7">
        <v>21</v>
      </c>
      <c r="B28" s="9">
        <v>0.14901980672824933</v>
      </c>
      <c r="C28" s="9">
        <v>-0.48130587943780612</v>
      </c>
      <c r="D28" s="9">
        <v>0.48130587943780612</v>
      </c>
      <c r="E28" s="9">
        <v>6.2508636318360719E-2</v>
      </c>
      <c r="F28" s="9">
        <v>-0.18859762234602856</v>
      </c>
      <c r="G28" s="9">
        <v>0.18859762234602856</v>
      </c>
      <c r="H28" s="9">
        <v>336.2925286290378</v>
      </c>
      <c r="I28" s="13">
        <v>1.229682212060149E-58</v>
      </c>
      <c r="J28" s="9" t="str">
        <v>No</v>
      </c>
    </row>
    <row r="29" spans="1:10" x14ac:dyDescent="0.3">
      <c r="A29" s="7">
        <v>22</v>
      </c>
      <c r="B29" s="9">
        <v>0.39196895811211374</v>
      </c>
      <c r="C29" s="9">
        <v>-0.48294420696135393</v>
      </c>
      <c r="D29" s="9">
        <v>0.48294420696135393</v>
      </c>
      <c r="E29" s="9">
        <v>-1.2640723486411392E-2</v>
      </c>
      <c r="F29" s="9">
        <v>-0.18859762234602856</v>
      </c>
      <c r="G29" s="9">
        <v>0.18859762234602856</v>
      </c>
      <c r="H29" s="9">
        <v>357.51624037074862</v>
      </c>
      <c r="I29" s="13">
        <v>2.2598523982849431E-62</v>
      </c>
      <c r="J29" s="9" t="str">
        <v>No</v>
      </c>
    </row>
    <row r="30" spans="1:10" x14ac:dyDescent="0.3">
      <c r="A30" s="7">
        <v>23</v>
      </c>
      <c r="B30" s="9">
        <v>0.47433443128526859</v>
      </c>
      <c r="C30" s="9">
        <v>-0.49413029139088793</v>
      </c>
      <c r="D30" s="9">
        <v>0.49413029139088793</v>
      </c>
      <c r="E30" s="9">
        <v>-2.1499216570361433E-2</v>
      </c>
      <c r="F30" s="9">
        <v>-0.18859762234602856</v>
      </c>
      <c r="G30" s="9">
        <v>0.18859762234602856</v>
      </c>
      <c r="H30" s="9">
        <v>388.96234218378748</v>
      </c>
      <c r="I30" s="13">
        <v>3.307958483001255E-68</v>
      </c>
      <c r="J30" s="9" t="str">
        <v>No</v>
      </c>
    </row>
    <row r="31" spans="1:10" x14ac:dyDescent="0.3">
      <c r="A31" s="7">
        <v>24</v>
      </c>
      <c r="B31" s="9">
        <v>0.55653465543062464</v>
      </c>
      <c r="C31" s="9">
        <v>-0.51006895238360062</v>
      </c>
      <c r="D31" s="9">
        <v>0.51006895238360062</v>
      </c>
      <c r="E31" s="9">
        <v>8.9918516944688442E-2</v>
      </c>
      <c r="F31" s="9">
        <v>-0.18859762234602856</v>
      </c>
      <c r="G31" s="9">
        <v>0.18859762234602856</v>
      </c>
      <c r="H31" s="9">
        <v>432.76712996497764</v>
      </c>
      <c r="I31" s="13">
        <v>1.3635451207767044E-76</v>
      </c>
      <c r="J31" s="9" t="str">
        <v>No</v>
      </c>
    </row>
    <row r="33" spans="1:4" x14ac:dyDescent="0.3">
      <c r="A33" s="1" t="s">
        <v>9</v>
      </c>
      <c r="D33" s="1" cm="1">
        <f t="array" ref="D33">SUM(--(B8:B31 &lt; C8:C31), --(B8:B31 &gt; D8:D31))</f>
        <v>8</v>
      </c>
    </row>
    <row r="34" spans="1:4" x14ac:dyDescent="0.3">
      <c r="A34" s="1" t="s">
        <v>10</v>
      </c>
      <c r="D34" s="1" cm="1">
        <f t="array" ref="D34">SUM(--(E8:E31 &lt; F8:F31), --(E8:E31 &gt; G8:G31))</f>
        <v>6</v>
      </c>
    </row>
  </sheetData>
  <printOptions horizontalCentered="1"/>
  <pageMargins left="0.4" right="0.4" top="0.5" bottom="0.6" header="0.25" footer="0.3"/>
  <pageSetup scale="54" orientation="landscape" r:id="rId1"/>
  <headerFooter>
    <oddFooter>&amp;C&amp;8&amp;A&amp;L&amp;8&amp;F&amp;R&amp;8Page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C0CF3-D50F-4AB9-98BF-0F1589DCA09E}">
  <sheetPr>
    <pageSetUpPr fitToPage="1"/>
  </sheetPr>
  <dimension ref="A1:Q114"/>
  <sheetViews>
    <sheetView workbookViewId="0"/>
  </sheetViews>
  <sheetFormatPr defaultRowHeight="13" x14ac:dyDescent="0.3"/>
  <cols>
    <col min="1" max="1" width="24.6328125" style="1" customWidth="1"/>
    <col min="2" max="13" width="12.6328125" style="1" customWidth="1"/>
    <col min="14" max="14" width="24.6328125" style="1" customWidth="1"/>
    <col min="15" max="26" width="12.6328125" style="1" customWidth="1"/>
    <col min="27" max="16384" width="8.7265625" style="1"/>
  </cols>
  <sheetData>
    <row r="1" spans="1:17" ht="17" x14ac:dyDescent="0.4">
      <c r="A1" s="3" t="s">
        <v>11</v>
      </c>
    </row>
    <row r="2" spans="1:17" x14ac:dyDescent="0.3">
      <c r="A2" s="4" t="s">
        <v>12</v>
      </c>
    </row>
    <row r="3" spans="1:17" x14ac:dyDescent="0.3">
      <c r="A3" s="4" t="s">
        <v>13</v>
      </c>
    </row>
    <row r="5" spans="1:17" x14ac:dyDescent="0.3">
      <c r="A5" s="10" t="str">
        <f ca="1">_xlfn.FORMULATEXT(A6)</f>
        <v>=fx.RiskACFλ(N6#, 24, , , "Differenced sales")</v>
      </c>
      <c r="N5" s="5" t="s">
        <v>14</v>
      </c>
      <c r="P5" s="1">
        <f>ROWS(_xlfn.ANCHORARRAY(N6))</f>
        <v>95</v>
      </c>
      <c r="Q5" s="1" t="s">
        <v>15</v>
      </c>
    </row>
    <row r="6" spans="1:17" x14ac:dyDescent="0.3">
      <c r="A6" s="11" t="str" cm="1">
        <f t="array" ref="A6:J32">fx.RiskACFλ(_xlfn.ANCHORARRAY(N6), 24, , , "Differenced sales")</f>
        <v>Correlogram of Differenced sales (alpha 0.05)</v>
      </c>
      <c r="B6" s="9" t="str">
        <v/>
      </c>
      <c r="C6" s="9" t="str">
        <v/>
      </c>
      <c r="D6" s="9" t="str">
        <v/>
      </c>
      <c r="E6" s="9" t="str">
        <v/>
      </c>
      <c r="F6" s="9" t="str">
        <v/>
      </c>
      <c r="G6" s="9" t="str">
        <v/>
      </c>
      <c r="H6" s="9" t="str">
        <v/>
      </c>
      <c r="I6" s="9" t="str">
        <v/>
      </c>
      <c r="J6" s="9" t="str">
        <v/>
      </c>
      <c r="N6" s="8" cm="1">
        <f t="array" ref="N6:N100">fx.RiskDifferenceλ(Data!$C$5:$C$112, 1, 1, 12)</f>
        <v>-3882</v>
      </c>
    </row>
    <row r="7" spans="1:17" x14ac:dyDescent="0.3">
      <c r="A7" s="12" t="str">
        <v>Lag</v>
      </c>
      <c r="B7" s="12" t="str">
        <v>ACF</v>
      </c>
      <c r="C7" s="12" t="str">
        <v>Lower</v>
      </c>
      <c r="D7" s="12" t="str">
        <v>Upper</v>
      </c>
      <c r="E7" s="12" t="str">
        <v>PACF</v>
      </c>
      <c r="F7" s="12" t="str">
        <v>Lower</v>
      </c>
      <c r="G7" s="12" t="str">
        <v>Upper</v>
      </c>
      <c r="H7" s="12" t="str">
        <v>Q-stat</v>
      </c>
      <c r="I7" s="12" t="str">
        <v>p-value</v>
      </c>
      <c r="J7" s="12" t="str">
        <v>White noise?</v>
      </c>
      <c r="N7" s="8">
        <v>-2006</v>
      </c>
    </row>
    <row r="8" spans="1:17" x14ac:dyDescent="0.3">
      <c r="A8" s="7">
        <v>0</v>
      </c>
      <c r="B8" s="9">
        <v>1</v>
      </c>
      <c r="C8" s="9" t="str">
        <v/>
      </c>
      <c r="D8" s="9" t="str">
        <v/>
      </c>
      <c r="E8" s="9">
        <v>1</v>
      </c>
      <c r="F8" s="9" t="str">
        <v/>
      </c>
      <c r="G8" s="9" t="str">
        <v/>
      </c>
      <c r="H8" s="9" t="str">
        <v/>
      </c>
      <c r="I8" s="13" t="str">
        <v/>
      </c>
      <c r="J8" s="9" t="str">
        <v/>
      </c>
      <c r="N8" s="8">
        <v>687</v>
      </c>
    </row>
    <row r="9" spans="1:17" x14ac:dyDescent="0.3">
      <c r="A9" s="7">
        <v>1</v>
      </c>
      <c r="B9" s="9">
        <v>-0.31659030404073479</v>
      </c>
      <c r="C9" s="9">
        <v>-0.20108806190046566</v>
      </c>
      <c r="D9" s="9">
        <v>0.20108806190046566</v>
      </c>
      <c r="E9" s="9">
        <v>-0.31659030404073479</v>
      </c>
      <c r="F9" s="9">
        <v>-0.20108806190046569</v>
      </c>
      <c r="G9" s="9">
        <v>0.20108806190046569</v>
      </c>
      <c r="H9" s="9">
        <v>9.8256820313314268</v>
      </c>
      <c r="I9" s="13">
        <v>1.7209187539993808E-3</v>
      </c>
      <c r="J9" s="9" t="str">
        <v>No</v>
      </c>
      <c r="N9" s="8">
        <v>2832</v>
      </c>
    </row>
    <row r="10" spans="1:17" x14ac:dyDescent="0.3">
      <c r="A10" s="7">
        <v>2</v>
      </c>
      <c r="B10" s="9">
        <v>-0.23116698584410958</v>
      </c>
      <c r="C10" s="9">
        <v>-0.2203230452266525</v>
      </c>
      <c r="D10" s="9">
        <v>0.2203230452266525</v>
      </c>
      <c r="E10" s="9">
        <v>-0.36831211649790135</v>
      </c>
      <c r="F10" s="9">
        <v>-0.20108806190046569</v>
      </c>
      <c r="G10" s="9">
        <v>0.20108806190046569</v>
      </c>
      <c r="H10" s="9">
        <v>15.120658222699928</v>
      </c>
      <c r="I10" s="13">
        <v>5.2070384613635376E-4</v>
      </c>
      <c r="J10" s="9" t="str">
        <v>No</v>
      </c>
      <c r="N10" s="8">
        <v>-3597</v>
      </c>
    </row>
    <row r="11" spans="1:17" x14ac:dyDescent="0.3">
      <c r="A11" s="7">
        <v>3</v>
      </c>
      <c r="B11" s="9">
        <v>0.1192833111612908</v>
      </c>
      <c r="C11" s="9">
        <v>-0.22992159543683285</v>
      </c>
      <c r="D11" s="9">
        <v>0.22992159543683285</v>
      </c>
      <c r="E11" s="9">
        <v>-0.12531734996916494</v>
      </c>
      <c r="F11" s="9">
        <v>-0.20108806190046569</v>
      </c>
      <c r="G11" s="9">
        <v>0.20108806190046569</v>
      </c>
      <c r="H11" s="9">
        <v>16.545828920347279</v>
      </c>
      <c r="I11" s="13">
        <v>8.7619956190270593E-4</v>
      </c>
      <c r="J11" s="9" t="str">
        <v>No</v>
      </c>
      <c r="N11" s="8">
        <v>445</v>
      </c>
    </row>
    <row r="12" spans="1:17" x14ac:dyDescent="0.3">
      <c r="A12" s="7">
        <v>4</v>
      </c>
      <c r="B12" s="9">
        <v>3.3928253429421793E-3</v>
      </c>
      <c r="C12" s="9">
        <v>-0.23241049804569233</v>
      </c>
      <c r="D12" s="9">
        <v>0.23241049804569233</v>
      </c>
      <c r="E12" s="9">
        <v>-0.10031859766983629</v>
      </c>
      <c r="F12" s="9">
        <v>-0.20108806190046569</v>
      </c>
      <c r="G12" s="9">
        <v>0.20108806190046569</v>
      </c>
      <c r="H12" s="9">
        <v>16.546994593929565</v>
      </c>
      <c r="I12" s="13">
        <v>2.3665153598674219E-3</v>
      </c>
      <c r="J12" s="9" t="str">
        <v>No</v>
      </c>
      <c r="N12" s="8">
        <v>463</v>
      </c>
    </row>
    <row r="13" spans="1:17" x14ac:dyDescent="0.3">
      <c r="A13" s="7">
        <v>5</v>
      </c>
      <c r="B13" s="9">
        <v>-5.0708609963309566E-2</v>
      </c>
      <c r="C13" s="9">
        <v>-0.23241250084748305</v>
      </c>
      <c r="D13" s="9">
        <v>0.23241250084748305</v>
      </c>
      <c r="E13" s="9">
        <v>-8.6328102840425761E-2</v>
      </c>
      <c r="F13" s="9">
        <v>-0.20108806190046569</v>
      </c>
      <c r="G13" s="9">
        <v>0.20108806190046569</v>
      </c>
      <c r="H13" s="9">
        <v>16.810273607167876</v>
      </c>
      <c r="I13" s="13">
        <v>4.8740346730664994E-3</v>
      </c>
      <c r="J13" s="9" t="str">
        <v>No</v>
      </c>
      <c r="N13" s="8">
        <v>-42222</v>
      </c>
    </row>
    <row r="14" spans="1:17" x14ac:dyDescent="0.3">
      <c r="A14" s="7">
        <v>6</v>
      </c>
      <c r="B14" s="9">
        <v>-2.1373932644224637E-2</v>
      </c>
      <c r="C14" s="9">
        <v>-0.2328594510220631</v>
      </c>
      <c r="D14" s="9">
        <v>0.2328594510220631</v>
      </c>
      <c r="E14" s="9">
        <v>-0.10635482804759874</v>
      </c>
      <c r="F14" s="9">
        <v>-0.20108806190046569</v>
      </c>
      <c r="G14" s="9">
        <v>0.20108806190046569</v>
      </c>
      <c r="H14" s="9">
        <v>16.857575030138715</v>
      </c>
      <c r="I14" s="13">
        <v>9.8211787397606866E-3</v>
      </c>
      <c r="J14" s="9" t="str">
        <v>No</v>
      </c>
      <c r="N14" s="8">
        <v>15290</v>
      </c>
    </row>
    <row r="15" spans="1:17" x14ac:dyDescent="0.3">
      <c r="A15" s="7">
        <v>7</v>
      </c>
      <c r="B15" s="9">
        <v>3.1939623550815865E-2</v>
      </c>
      <c r="C15" s="9">
        <v>-0.23293876936276056</v>
      </c>
      <c r="D15" s="9">
        <v>0.23293876936276056</v>
      </c>
      <c r="E15" s="9">
        <v>-6.1960273692941187E-2</v>
      </c>
      <c r="F15" s="9">
        <v>-0.20108806190046569</v>
      </c>
      <c r="G15" s="9">
        <v>0.20108806190046569</v>
      </c>
      <c r="H15" s="9">
        <v>16.964399870785449</v>
      </c>
      <c r="I15" s="13">
        <v>1.7627186861293703E-2</v>
      </c>
      <c r="J15" s="9" t="str">
        <v>No</v>
      </c>
      <c r="N15" s="8">
        <v>12983</v>
      </c>
    </row>
    <row r="16" spans="1:17" x14ac:dyDescent="0.3">
      <c r="A16" s="7">
        <v>8</v>
      </c>
      <c r="B16" s="9">
        <v>0.10073991554578096</v>
      </c>
      <c r="C16" s="9">
        <v>-0.23311579061031021</v>
      </c>
      <c r="D16" s="9">
        <v>0.23311579061031021</v>
      </c>
      <c r="E16" s="9">
        <v>8.5566348202274031E-2</v>
      </c>
      <c r="F16" s="9">
        <v>-0.20108806190046569</v>
      </c>
      <c r="G16" s="9">
        <v>0.20108806190046569</v>
      </c>
      <c r="H16" s="9">
        <v>18.039327564269779</v>
      </c>
      <c r="I16" s="13">
        <v>2.0933566692217961E-2</v>
      </c>
      <c r="J16" s="9" t="str">
        <v>No</v>
      </c>
      <c r="N16" s="8">
        <v>2044</v>
      </c>
    </row>
    <row r="17" spans="1:14" x14ac:dyDescent="0.3">
      <c r="A17" s="7">
        <v>9</v>
      </c>
      <c r="B17" s="9">
        <v>-3.4441249285653813E-2</v>
      </c>
      <c r="C17" s="9">
        <v>-0.23486956399551123</v>
      </c>
      <c r="D17" s="9">
        <v>0.23486956399551123</v>
      </c>
      <c r="E17" s="9">
        <v>7.1925906576273083E-2</v>
      </c>
      <c r="F17" s="9">
        <v>-0.20108806190046569</v>
      </c>
      <c r="G17" s="9">
        <v>0.20108806190046569</v>
      </c>
      <c r="H17" s="9">
        <v>18.166430236321705</v>
      </c>
      <c r="I17" s="13">
        <v>3.3291021189267682E-2</v>
      </c>
      <c r="J17" s="9" t="str">
        <v>No</v>
      </c>
      <c r="N17" s="8">
        <v>-3922</v>
      </c>
    </row>
    <row r="18" spans="1:14" x14ac:dyDescent="0.3">
      <c r="A18" s="7">
        <v>10</v>
      </c>
      <c r="B18" s="9">
        <v>-0.24256713097520377</v>
      </c>
      <c r="C18" s="9">
        <v>-0.2350736978038622</v>
      </c>
      <c r="D18" s="9">
        <v>0.2350736978038622</v>
      </c>
      <c r="E18" s="9">
        <v>-0.22580951848376235</v>
      </c>
      <c r="F18" s="9">
        <v>-0.20108806190046569</v>
      </c>
      <c r="G18" s="9">
        <v>0.20108806190046569</v>
      </c>
      <c r="H18" s="9">
        <v>24.545249790053777</v>
      </c>
      <c r="I18" s="13">
        <v>6.2774649167407831E-3</v>
      </c>
      <c r="J18" s="9" t="str">
        <v>No</v>
      </c>
      <c r="N18" s="8">
        <v>3448</v>
      </c>
    </row>
    <row r="19" spans="1:14" x14ac:dyDescent="0.3">
      <c r="A19" s="7">
        <v>11</v>
      </c>
      <c r="B19" s="9">
        <v>0.27667131272188905</v>
      </c>
      <c r="C19" s="9">
        <v>-0.24498592607364325</v>
      </c>
      <c r="D19" s="9">
        <v>0.24498592607364325</v>
      </c>
      <c r="E19" s="9">
        <v>0.10844376795573313</v>
      </c>
      <c r="F19" s="9">
        <v>-0.20108806190046569</v>
      </c>
      <c r="G19" s="9">
        <v>0.20108806190046569</v>
      </c>
      <c r="H19" s="9">
        <v>32.942639621424959</v>
      </c>
      <c r="I19" s="13">
        <v>5.3754104812540383E-4</v>
      </c>
      <c r="J19" s="9" t="str">
        <v>No</v>
      </c>
      <c r="N19" s="8">
        <v>2027</v>
      </c>
    </row>
    <row r="20" spans="1:14" x14ac:dyDescent="0.3">
      <c r="A20" s="7">
        <v>12</v>
      </c>
      <c r="B20" s="9">
        <v>-0.32009267194840546</v>
      </c>
      <c r="C20" s="9">
        <v>-0.25731046763457149</v>
      </c>
      <c r="D20" s="9">
        <v>0.25731046763457149</v>
      </c>
      <c r="E20" s="9">
        <v>-0.42495419026330467</v>
      </c>
      <c r="F20" s="9">
        <v>-0.20108806190046569</v>
      </c>
      <c r="G20" s="9">
        <v>0.20108806190046569</v>
      </c>
      <c r="H20" s="9">
        <v>44.318092889161896</v>
      </c>
      <c r="I20" s="13">
        <v>1.347872003112644E-5</v>
      </c>
      <c r="J20" s="9" t="str">
        <v>No</v>
      </c>
      <c r="N20" s="8">
        <v>1025</v>
      </c>
    </row>
    <row r="21" spans="1:14" x14ac:dyDescent="0.3">
      <c r="A21" s="7">
        <v>13</v>
      </c>
      <c r="B21" s="9">
        <v>0.13970461552900162</v>
      </c>
      <c r="C21" s="9">
        <v>-0.2729374479779218</v>
      </c>
      <c r="D21" s="9">
        <v>0.2729374479779218</v>
      </c>
      <c r="E21" s="9">
        <v>-1.2251040448989173E-2</v>
      </c>
      <c r="F21" s="9">
        <v>-0.20108806190046569</v>
      </c>
      <c r="G21" s="9">
        <v>0.20108806190046569</v>
      </c>
      <c r="H21" s="9">
        <v>46.511417925929919</v>
      </c>
      <c r="I21" s="13">
        <v>1.1679841547885937E-5</v>
      </c>
      <c r="J21" s="9" t="str">
        <v>No</v>
      </c>
      <c r="N21" s="8">
        <v>-3963</v>
      </c>
    </row>
    <row r="22" spans="1:14" x14ac:dyDescent="0.3">
      <c r="A22" s="7">
        <v>14</v>
      </c>
      <c r="B22" s="9">
        <v>0.12271241973562318</v>
      </c>
      <c r="C22" s="9">
        <v>-0.27581384298624506</v>
      </c>
      <c r="D22" s="9">
        <v>0.27581384298624506</v>
      </c>
      <c r="E22" s="9">
        <v>-9.24902821113434E-2</v>
      </c>
      <c r="F22" s="9">
        <v>-0.20108806190046569</v>
      </c>
      <c r="G22" s="9">
        <v>0.20108806190046569</v>
      </c>
      <c r="H22" s="9">
        <v>48.224536250339561</v>
      </c>
      <c r="I22" s="13">
        <v>1.2066815815255187E-5</v>
      </c>
      <c r="J22" s="9" t="str">
        <v>No</v>
      </c>
      <c r="N22" s="8">
        <v>4079</v>
      </c>
    </row>
    <row r="23" spans="1:14" x14ac:dyDescent="0.3">
      <c r="A23" s="7">
        <v>15</v>
      </c>
      <c r="B23" s="9">
        <v>-4.3486167071985875E-2</v>
      </c>
      <c r="C23" s="9">
        <v>-0.2780127446664532</v>
      </c>
      <c r="D23" s="9">
        <v>0.2780127446664532</v>
      </c>
      <c r="E23" s="9">
        <v>5.9390962058105984E-2</v>
      </c>
      <c r="F23" s="9">
        <v>-0.20108806190046569</v>
      </c>
      <c r="G23" s="9">
        <v>0.20108806190046569</v>
      </c>
      <c r="H23" s="9">
        <v>48.442361195161261</v>
      </c>
      <c r="I23" s="13">
        <v>2.1572714275425119E-5</v>
      </c>
      <c r="J23" s="9" t="str">
        <v>No</v>
      </c>
      <c r="N23" s="8">
        <v>48164</v>
      </c>
    </row>
    <row r="24" spans="1:14" x14ac:dyDescent="0.3">
      <c r="A24" s="7">
        <v>16</v>
      </c>
      <c r="B24" s="9">
        <v>-6.0742778917705874E-2</v>
      </c>
      <c r="C24" s="9">
        <v>-0.27828765778122388</v>
      </c>
      <c r="D24" s="9">
        <v>0.27828765778122388</v>
      </c>
      <c r="E24" s="9">
        <v>-7.5393304705712566E-2</v>
      </c>
      <c r="F24" s="9">
        <v>-0.20108806190046569</v>
      </c>
      <c r="G24" s="9">
        <v>0.20108806190046569</v>
      </c>
      <c r="H24" s="9">
        <v>48.872746625943492</v>
      </c>
      <c r="I24" s="13">
        <v>3.4608723009159302E-5</v>
      </c>
      <c r="J24" s="9" t="str">
        <v>No</v>
      </c>
      <c r="N24" s="8">
        <v>-30681</v>
      </c>
    </row>
    <row r="25" spans="1:14" x14ac:dyDescent="0.3">
      <c r="A25" s="7">
        <v>17</v>
      </c>
      <c r="B25" s="9">
        <v>-1.0302128550176931E-3</v>
      </c>
      <c r="C25" s="9">
        <v>-0.27882326967022519</v>
      </c>
      <c r="D25" s="9">
        <v>0.27882326967022519</v>
      </c>
      <c r="E25" s="9">
        <v>-4.8211011921484082E-2</v>
      </c>
      <c r="F25" s="9">
        <v>-0.20108806190046569</v>
      </c>
      <c r="G25" s="9">
        <v>0.20108806190046569</v>
      </c>
      <c r="H25" s="9">
        <v>48.872872013565583</v>
      </c>
      <c r="I25" s="13">
        <v>6.3090307107404673E-5</v>
      </c>
      <c r="J25" s="9" t="str">
        <v>No</v>
      </c>
      <c r="N25" s="8">
        <v>-11127</v>
      </c>
    </row>
    <row r="26" spans="1:14" x14ac:dyDescent="0.3">
      <c r="A26" s="7">
        <v>18</v>
      </c>
      <c r="B26" s="9">
        <v>3.6768057984732198E-2</v>
      </c>
      <c r="C26" s="9">
        <v>-0.27882342359104595</v>
      </c>
      <c r="D26" s="9">
        <v>0.27882342359104595</v>
      </c>
      <c r="E26" s="9">
        <v>-1.05879270498325E-2</v>
      </c>
      <c r="F26" s="9">
        <v>-0.20108806190046569</v>
      </c>
      <c r="G26" s="9">
        <v>0.20108806190046569</v>
      </c>
      <c r="H26" s="9">
        <v>49.034659898768581</v>
      </c>
      <c r="I26" s="13">
        <v>1.0549295903355807E-4</v>
      </c>
      <c r="J26" s="9" t="str">
        <v>No</v>
      </c>
      <c r="N26" s="8">
        <v>4757</v>
      </c>
    </row>
    <row r="27" spans="1:14" x14ac:dyDescent="0.3">
      <c r="A27" s="7">
        <v>19</v>
      </c>
      <c r="B27" s="9">
        <v>-3.3916637979503747E-3</v>
      </c>
      <c r="C27" s="9">
        <v>-0.27901941277103959</v>
      </c>
      <c r="D27" s="9">
        <v>0.27901941277103959</v>
      </c>
      <c r="E27" s="9">
        <v>-3.8918264565124976E-3</v>
      </c>
      <c r="F27" s="9">
        <v>-0.20108806190046569</v>
      </c>
      <c r="G27" s="9">
        <v>0.20108806190046569</v>
      </c>
      <c r="H27" s="9">
        <v>49.036054683995928</v>
      </c>
      <c r="I27" s="13">
        <v>1.814335484910276E-4</v>
      </c>
      <c r="J27" s="9" t="str">
        <v>No</v>
      </c>
      <c r="N27" s="8">
        <v>-5696</v>
      </c>
    </row>
    <row r="28" spans="1:14" x14ac:dyDescent="0.3">
      <c r="A28" s="7">
        <v>20</v>
      </c>
      <c r="B28" s="9">
        <v>-4.311892449768108E-2</v>
      </c>
      <c r="C28" s="9">
        <v>-0.27902107987410729</v>
      </c>
      <c r="D28" s="9">
        <v>0.27902107987410729</v>
      </c>
      <c r="E28" s="9">
        <v>-8.9138171759713725E-2</v>
      </c>
      <c r="F28" s="9">
        <v>-0.20108806190046569</v>
      </c>
      <c r="G28" s="9">
        <v>0.20108806190046569</v>
      </c>
      <c r="H28" s="9">
        <v>49.264493508039202</v>
      </c>
      <c r="I28" s="13">
        <v>2.8198999850917445E-4</v>
      </c>
      <c r="J28" s="9" t="str">
        <v>No</v>
      </c>
      <c r="N28" s="8">
        <v>-2670</v>
      </c>
    </row>
    <row r="29" spans="1:14" x14ac:dyDescent="0.3">
      <c r="A29" s="7">
        <v>21</v>
      </c>
      <c r="B29" s="9">
        <v>-3.0273949725412547E-2</v>
      </c>
      <c r="C29" s="9">
        <v>-0.2792903956893889</v>
      </c>
      <c r="D29" s="9">
        <v>0.2792903956893889</v>
      </c>
      <c r="E29" s="9">
        <v>-5.5131036677007861E-2</v>
      </c>
      <c r="F29" s="9">
        <v>-0.20108806190046569</v>
      </c>
      <c r="G29" s="9">
        <v>0.20108806190046569</v>
      </c>
      <c r="H29" s="9">
        <v>49.378624026615775</v>
      </c>
      <c r="I29" s="13">
        <v>4.4486542579153242E-4</v>
      </c>
      <c r="J29" s="9" t="str">
        <v>No</v>
      </c>
      <c r="N29" s="8">
        <v>-41</v>
      </c>
    </row>
    <row r="30" spans="1:14" x14ac:dyDescent="0.3">
      <c r="A30" s="7">
        <v>22</v>
      </c>
      <c r="B30" s="9">
        <v>0.24236779108364584</v>
      </c>
      <c r="C30" s="9">
        <v>-0.27942305923890814</v>
      </c>
      <c r="D30" s="9">
        <v>0.27942305923890814</v>
      </c>
      <c r="E30" s="9">
        <v>-2.5333361160409879E-2</v>
      </c>
      <c r="F30" s="9">
        <v>-0.20108806190046569</v>
      </c>
      <c r="G30" s="9">
        <v>0.20108806190046569</v>
      </c>
      <c r="H30" s="9">
        <v>56.793814119987921</v>
      </c>
      <c r="I30" s="13">
        <v>6.5741892123318381E-5</v>
      </c>
      <c r="J30" s="9" t="str">
        <v>No</v>
      </c>
      <c r="N30" s="8">
        <v>377</v>
      </c>
    </row>
    <row r="31" spans="1:14" x14ac:dyDescent="0.3">
      <c r="A31" s="7">
        <v>23</v>
      </c>
      <c r="B31" s="9">
        <v>-0.15572319722258132</v>
      </c>
      <c r="C31" s="9">
        <v>-0.28779834760976108</v>
      </c>
      <c r="D31" s="9">
        <v>0.28779834760976108</v>
      </c>
      <c r="E31" s="9">
        <v>0.10668712021718046</v>
      </c>
      <c r="F31" s="9">
        <v>-0.20108806190046569</v>
      </c>
      <c r="G31" s="9">
        <v>0.20108806190046569</v>
      </c>
      <c r="H31" s="9">
        <v>59.897440730014999</v>
      </c>
      <c r="I31" s="13">
        <v>3.9531793261876337E-5</v>
      </c>
      <c r="J31" s="9" t="str">
        <v>No</v>
      </c>
      <c r="N31" s="8">
        <v>1122</v>
      </c>
    </row>
    <row r="32" spans="1:14" x14ac:dyDescent="0.3">
      <c r="A32" s="7">
        <v>24</v>
      </c>
      <c r="B32" s="9">
        <v>2.5834776188324213E-3</v>
      </c>
      <c r="C32" s="9">
        <v>-0.29118556212261043</v>
      </c>
      <c r="D32" s="9">
        <v>0.29118556212261043</v>
      </c>
      <c r="E32" s="9">
        <v>-3.0127662733975973E-2</v>
      </c>
      <c r="F32" s="9">
        <v>-0.20108806190046569</v>
      </c>
      <c r="G32" s="9">
        <v>0.20108806190046569</v>
      </c>
      <c r="H32" s="9">
        <v>59.898306986298572</v>
      </c>
      <c r="I32" s="13">
        <v>6.6022947503737497E-5</v>
      </c>
      <c r="J32" s="9" t="str">
        <v>No</v>
      </c>
      <c r="N32" s="8">
        <v>-629</v>
      </c>
    </row>
    <row r="33" spans="1:14" x14ac:dyDescent="0.3">
      <c r="N33" s="8">
        <v>1481</v>
      </c>
    </row>
    <row r="34" spans="1:14" x14ac:dyDescent="0.3">
      <c r="A34" s="1" t="s">
        <v>9</v>
      </c>
      <c r="D34" s="1" cm="1">
        <f t="array" ref="D34">SUM(--(B9:B32 &lt; C9:C32), --(B9:B32 &gt; D9:D32))</f>
        <v>5</v>
      </c>
      <c r="N34" s="8">
        <v>4538</v>
      </c>
    </row>
    <row r="35" spans="1:14" x14ac:dyDescent="0.3">
      <c r="A35" s="1" t="s">
        <v>10</v>
      </c>
      <c r="D35" s="1" cm="1">
        <f t="array" ref="D35">SUM(--(E9:E32 &lt; F9:F32), --(E9:E32 &gt; G9:G32))</f>
        <v>4</v>
      </c>
      <c r="N35" s="8">
        <v>-38817</v>
      </c>
    </row>
    <row r="36" spans="1:14" x14ac:dyDescent="0.3">
      <c r="N36" s="8">
        <v>30890</v>
      </c>
    </row>
    <row r="37" spans="1:14" x14ac:dyDescent="0.3">
      <c r="N37" s="8">
        <v>5772</v>
      </c>
    </row>
    <row r="38" spans="1:14" x14ac:dyDescent="0.3">
      <c r="N38" s="8">
        <v>-9808</v>
      </c>
    </row>
    <row r="39" spans="1:14" x14ac:dyDescent="0.3">
      <c r="N39" s="8">
        <v>-1420</v>
      </c>
    </row>
    <row r="40" spans="1:14" x14ac:dyDescent="0.3">
      <c r="N40" s="8">
        <v>4195</v>
      </c>
    </row>
    <row r="41" spans="1:14" x14ac:dyDescent="0.3">
      <c r="N41" s="8">
        <v>-960</v>
      </c>
    </row>
    <row r="42" spans="1:14" x14ac:dyDescent="0.3">
      <c r="N42" s="8">
        <v>2360</v>
      </c>
    </row>
    <row r="43" spans="1:14" x14ac:dyDescent="0.3">
      <c r="N43" s="8">
        <v>22</v>
      </c>
    </row>
    <row r="44" spans="1:14" x14ac:dyDescent="0.3">
      <c r="N44" s="8">
        <v>-2523</v>
      </c>
    </row>
    <row r="45" spans="1:14" x14ac:dyDescent="0.3">
      <c r="N45" s="8">
        <v>-965</v>
      </c>
    </row>
    <row r="46" spans="1:14" x14ac:dyDescent="0.3">
      <c r="N46" s="8">
        <v>-2923</v>
      </c>
    </row>
    <row r="47" spans="1:14" x14ac:dyDescent="0.3">
      <c r="N47" s="8">
        <v>-1818</v>
      </c>
    </row>
    <row r="48" spans="1:14" x14ac:dyDescent="0.3">
      <c r="N48" s="8">
        <v>-11682</v>
      </c>
    </row>
    <row r="49" spans="14:14" x14ac:dyDescent="0.3">
      <c r="N49" s="8">
        <v>6209</v>
      </c>
    </row>
    <row r="50" spans="14:14" x14ac:dyDescent="0.3">
      <c r="N50" s="8">
        <v>577</v>
      </c>
    </row>
    <row r="51" spans="14:14" x14ac:dyDescent="0.3">
      <c r="N51" s="8">
        <v>3151</v>
      </c>
    </row>
    <row r="52" spans="14:14" x14ac:dyDescent="0.3">
      <c r="N52" s="8">
        <v>616</v>
      </c>
    </row>
    <row r="53" spans="14:14" x14ac:dyDescent="0.3">
      <c r="N53" s="8">
        <v>-1104</v>
      </c>
    </row>
    <row r="54" spans="14:14" x14ac:dyDescent="0.3">
      <c r="N54" s="8">
        <v>-410</v>
      </c>
    </row>
    <row r="55" spans="14:14" x14ac:dyDescent="0.3">
      <c r="N55" s="8">
        <v>-710</v>
      </c>
    </row>
    <row r="56" spans="14:14" x14ac:dyDescent="0.3">
      <c r="N56" s="8">
        <v>-1970</v>
      </c>
    </row>
    <row r="57" spans="14:14" x14ac:dyDescent="0.3">
      <c r="N57" s="8">
        <v>-1158</v>
      </c>
    </row>
    <row r="58" spans="14:14" x14ac:dyDescent="0.3">
      <c r="N58" s="8">
        <v>1361</v>
      </c>
    </row>
    <row r="59" spans="14:14" x14ac:dyDescent="0.3">
      <c r="N59" s="8">
        <v>-2412</v>
      </c>
    </row>
    <row r="60" spans="14:14" x14ac:dyDescent="0.3">
      <c r="N60" s="8">
        <v>6407</v>
      </c>
    </row>
    <row r="61" spans="14:14" x14ac:dyDescent="0.3">
      <c r="N61" s="8">
        <v>174</v>
      </c>
    </row>
    <row r="62" spans="14:14" x14ac:dyDescent="0.3">
      <c r="N62" s="8">
        <v>-173</v>
      </c>
    </row>
    <row r="63" spans="14:14" x14ac:dyDescent="0.3">
      <c r="N63" s="8">
        <v>1435</v>
      </c>
    </row>
    <row r="64" spans="14:14" x14ac:dyDescent="0.3">
      <c r="N64" s="8">
        <v>-661</v>
      </c>
    </row>
    <row r="65" spans="14:14" x14ac:dyDescent="0.3">
      <c r="N65" s="8">
        <v>1659</v>
      </c>
    </row>
    <row r="66" spans="14:14" x14ac:dyDescent="0.3">
      <c r="N66" s="8">
        <v>2622</v>
      </c>
    </row>
    <row r="67" spans="14:14" x14ac:dyDescent="0.3">
      <c r="N67" s="8">
        <v>-389</v>
      </c>
    </row>
    <row r="68" spans="14:14" x14ac:dyDescent="0.3">
      <c r="N68" s="8">
        <v>-2200</v>
      </c>
    </row>
    <row r="69" spans="14:14" x14ac:dyDescent="0.3">
      <c r="N69" s="8">
        <v>839</v>
      </c>
    </row>
    <row r="70" spans="14:14" x14ac:dyDescent="0.3">
      <c r="N70" s="8">
        <v>-1743</v>
      </c>
    </row>
    <row r="71" spans="14:14" x14ac:dyDescent="0.3">
      <c r="N71" s="8">
        <v>-376</v>
      </c>
    </row>
    <row r="72" spans="14:14" x14ac:dyDescent="0.3">
      <c r="N72" s="8">
        <v>1965</v>
      </c>
    </row>
    <row r="73" spans="14:14" x14ac:dyDescent="0.3">
      <c r="N73" s="8">
        <v>-2534</v>
      </c>
    </row>
    <row r="74" spans="14:14" x14ac:dyDescent="0.3">
      <c r="N74" s="8">
        <v>-519</v>
      </c>
    </row>
    <row r="75" spans="14:14" x14ac:dyDescent="0.3">
      <c r="N75" s="8">
        <v>-3552</v>
      </c>
    </row>
    <row r="76" spans="14:14" x14ac:dyDescent="0.3">
      <c r="N76" s="8">
        <v>1122</v>
      </c>
    </row>
    <row r="77" spans="14:14" x14ac:dyDescent="0.3">
      <c r="N77" s="8">
        <v>4739</v>
      </c>
    </row>
    <row r="78" spans="14:14" x14ac:dyDescent="0.3">
      <c r="N78" s="8">
        <v>2008</v>
      </c>
    </row>
    <row r="79" spans="14:14" x14ac:dyDescent="0.3">
      <c r="N79" s="8">
        <v>-2067</v>
      </c>
    </row>
    <row r="80" spans="14:14" x14ac:dyDescent="0.3">
      <c r="N80" s="8">
        <v>-1132</v>
      </c>
    </row>
    <row r="81" spans="14:14" x14ac:dyDescent="0.3">
      <c r="N81" s="8">
        <v>-365</v>
      </c>
    </row>
    <row r="82" spans="14:14" x14ac:dyDescent="0.3">
      <c r="N82" s="8">
        <v>-3289</v>
      </c>
    </row>
    <row r="83" spans="14:14" x14ac:dyDescent="0.3">
      <c r="N83" s="8">
        <v>-1711</v>
      </c>
    </row>
    <row r="84" spans="14:14" x14ac:dyDescent="0.3">
      <c r="N84" s="8">
        <v>4296</v>
      </c>
    </row>
    <row r="85" spans="14:14" x14ac:dyDescent="0.3">
      <c r="N85" s="8">
        <v>-2302</v>
      </c>
    </row>
    <row r="86" spans="14:14" x14ac:dyDescent="0.3">
      <c r="N86" s="8">
        <v>153</v>
      </c>
    </row>
    <row r="87" spans="14:14" x14ac:dyDescent="0.3">
      <c r="N87" s="8">
        <v>5091</v>
      </c>
    </row>
    <row r="88" spans="14:14" x14ac:dyDescent="0.3">
      <c r="N88" s="8">
        <v>-792</v>
      </c>
    </row>
    <row r="89" spans="14:14" x14ac:dyDescent="0.3">
      <c r="N89" s="8">
        <v>-974</v>
      </c>
    </row>
    <row r="90" spans="14:14" x14ac:dyDescent="0.3">
      <c r="N90" s="8">
        <v>-3731</v>
      </c>
    </row>
    <row r="91" spans="14:14" x14ac:dyDescent="0.3">
      <c r="N91" s="8">
        <v>2</v>
      </c>
    </row>
    <row r="92" spans="14:14" x14ac:dyDescent="0.3">
      <c r="N92" s="8">
        <v>4583</v>
      </c>
    </row>
    <row r="93" spans="14:14" x14ac:dyDescent="0.3">
      <c r="N93" s="8">
        <v>-335</v>
      </c>
    </row>
    <row r="94" spans="14:14" x14ac:dyDescent="0.3">
      <c r="N94" s="8">
        <v>-1875</v>
      </c>
    </row>
    <row r="95" spans="14:14" x14ac:dyDescent="0.3">
      <c r="N95" s="8">
        <v>2788</v>
      </c>
    </row>
    <row r="96" spans="14:14" x14ac:dyDescent="0.3">
      <c r="N96" s="8">
        <v>-3473</v>
      </c>
    </row>
    <row r="97" spans="14:14" x14ac:dyDescent="0.3">
      <c r="N97" s="8">
        <v>342</v>
      </c>
    </row>
    <row r="98" spans="14:14" x14ac:dyDescent="0.3">
      <c r="N98" s="8">
        <v>215</v>
      </c>
    </row>
    <row r="99" spans="14:14" x14ac:dyDescent="0.3">
      <c r="N99" s="8">
        <v>770</v>
      </c>
    </row>
    <row r="100" spans="14:14" x14ac:dyDescent="0.3">
      <c r="N100" s="8">
        <v>757</v>
      </c>
    </row>
    <row r="101" spans="14:14" x14ac:dyDescent="0.3">
      <c r="N101" s="8"/>
    </row>
    <row r="102" spans="14:14" x14ac:dyDescent="0.3">
      <c r="N102" s="8"/>
    </row>
    <row r="103" spans="14:14" x14ac:dyDescent="0.3">
      <c r="N103" s="8"/>
    </row>
    <row r="104" spans="14:14" x14ac:dyDescent="0.3">
      <c r="N104" s="8"/>
    </row>
    <row r="105" spans="14:14" x14ac:dyDescent="0.3">
      <c r="N105" s="8"/>
    </row>
    <row r="106" spans="14:14" x14ac:dyDescent="0.3">
      <c r="N106" s="8"/>
    </row>
    <row r="107" spans="14:14" x14ac:dyDescent="0.3">
      <c r="N107" s="8"/>
    </row>
    <row r="108" spans="14:14" x14ac:dyDescent="0.3">
      <c r="N108" s="8"/>
    </row>
    <row r="109" spans="14:14" x14ac:dyDescent="0.3">
      <c r="N109" s="8"/>
    </row>
    <row r="110" spans="14:14" x14ac:dyDescent="0.3">
      <c r="N110" s="8"/>
    </row>
    <row r="111" spans="14:14" x14ac:dyDescent="0.3">
      <c r="N111" s="8"/>
    </row>
    <row r="112" spans="14:14" x14ac:dyDescent="0.3">
      <c r="N112" s="8"/>
    </row>
    <row r="113" spans="14:14" x14ac:dyDescent="0.3">
      <c r="N113" s="8"/>
    </row>
    <row r="114" spans="14:14" x14ac:dyDescent="0.3">
      <c r="N114" s="8"/>
    </row>
  </sheetData>
  <printOptions horizontalCentered="1"/>
  <pageMargins left="0.4" right="0.4" top="0.5" bottom="0.6" header="0.25" footer="0.3"/>
  <pageSetup scale="39" fitToHeight="0" orientation="landscape" r:id="rId1"/>
  <headerFooter>
    <oddFooter>&amp;C&amp;8&amp;A&amp;L&amp;8&amp;F&amp;R&amp;8Page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06F34-DE2E-40B6-A0ED-3C68CB93FA28}">
  <sheetPr>
    <pageSetUpPr fitToPage="1"/>
  </sheetPr>
  <dimension ref="A1:Q114"/>
  <sheetViews>
    <sheetView workbookViewId="0"/>
  </sheetViews>
  <sheetFormatPr defaultRowHeight="13" x14ac:dyDescent="0.3"/>
  <cols>
    <col min="1" max="1" width="24.6328125" style="1" customWidth="1"/>
    <col min="2" max="13" width="12.6328125" style="1" customWidth="1"/>
    <col min="14" max="14" width="14.6328125" style="1" customWidth="1"/>
    <col min="15" max="26" width="12.6328125" style="1" customWidth="1"/>
    <col min="27" max="16384" width="8.7265625" style="1"/>
  </cols>
  <sheetData>
    <row r="1" spans="1:17" ht="17" x14ac:dyDescent="0.4">
      <c r="A1" s="3" t="s">
        <v>16</v>
      </c>
    </row>
    <row r="2" spans="1:17" x14ac:dyDescent="0.3">
      <c r="A2" s="4" t="s">
        <v>17</v>
      </c>
    </row>
    <row r="3" spans="1:17" x14ac:dyDescent="0.3">
      <c r="A3" s="4" t="s">
        <v>18</v>
      </c>
    </row>
    <row r="5" spans="1:17" x14ac:dyDescent="0.3">
      <c r="A5" s="10" t="str">
        <f ca="1">_xlfn.FORMULATEXT(A6)</f>
        <v>=fx.RiskACFλ(Q6#, 24, , 2, "Airline residuals")</v>
      </c>
      <c r="N5" s="2" t="s">
        <v>19</v>
      </c>
      <c r="Q5" s="5" t="s">
        <v>20</v>
      </c>
    </row>
    <row r="6" spans="1:17" x14ac:dyDescent="0.3">
      <c r="A6" s="11" t="str" cm="1">
        <f t="array" ref="A6:J32">fx.RiskACFλ(_xlfn.ANCHORARRAY(Q6), 24, , 2, "Airline residuals")</f>
        <v>Correlogram of Airline residuals (alpha 0.05)</v>
      </c>
      <c r="B6" s="9" t="str">
        <v/>
      </c>
      <c r="C6" s="9" t="str">
        <v/>
      </c>
      <c r="D6" s="9" t="str">
        <v/>
      </c>
      <c r="E6" s="9" t="str">
        <v/>
      </c>
      <c r="F6" s="9" t="str">
        <v/>
      </c>
      <c r="G6" s="9" t="str">
        <v/>
      </c>
      <c r="H6" s="9" t="str">
        <v/>
      </c>
      <c r="I6" s="9" t="str">
        <v/>
      </c>
      <c r="J6" s="9" t="str">
        <v/>
      </c>
      <c r="N6" s="1" t="str" cm="1">
        <f t="array" ref="N6:O24">fx.RiskSARIMAFitλ(Data!$C$5:$C$112)</f>
        <v>Parameter</v>
      </c>
      <c r="O6" s="1" t="str">
        <v>Estimate</v>
      </c>
      <c r="Q6" s="8" cm="1">
        <f t="array" ref="Q6:Q100">fx.RiskSARIMAResidλ(fx.RiskDifferenceλ(Data!$C$5:$C$112, 1, 1, 12), _xlfn.CHOOSEROWS(_xlfn.CHOOSECOLS(_xlfn.ANCHORARRAY(N6), 2), 11, 12, 13, 14, 15, 16), 12, 0)</f>
        <v>-3882</v>
      </c>
    </row>
    <row r="7" spans="1:17" x14ac:dyDescent="0.3">
      <c r="A7" s="12" t="str">
        <v>Lag</v>
      </c>
      <c r="B7" s="12" t="str">
        <v>ACF</v>
      </c>
      <c r="C7" s="12" t="str">
        <v>Lower</v>
      </c>
      <c r="D7" s="12" t="str">
        <v>Upper</v>
      </c>
      <c r="E7" s="12" t="str">
        <v>PACF</v>
      </c>
      <c r="F7" s="12" t="str">
        <v>Lower</v>
      </c>
      <c r="G7" s="12" t="str">
        <v>Upper</v>
      </c>
      <c r="H7" s="12" t="str">
        <v>Q-stat</v>
      </c>
      <c r="I7" s="12" t="str">
        <v>p-value</v>
      </c>
      <c r="J7" s="12" t="str">
        <v>White noise?</v>
      </c>
      <c r="N7" s="1" t="str">
        <v>p</v>
      </c>
      <c r="O7" s="13">
        <v>0</v>
      </c>
      <c r="Q7" s="8">
        <v>-4499.3379894521731</v>
      </c>
    </row>
    <row r="8" spans="1:17" x14ac:dyDescent="0.3">
      <c r="A8" s="7">
        <v>0</v>
      </c>
      <c r="B8" s="9">
        <v>1</v>
      </c>
      <c r="C8" s="9" t="str">
        <v/>
      </c>
      <c r="D8" s="9" t="str">
        <v/>
      </c>
      <c r="E8" s="9">
        <v>1</v>
      </c>
      <c r="F8" s="9" t="str">
        <v/>
      </c>
      <c r="G8" s="9" t="str">
        <v/>
      </c>
      <c r="H8" s="9" t="str">
        <v/>
      </c>
      <c r="I8" s="13" t="str">
        <v/>
      </c>
      <c r="J8" s="9" t="str">
        <v/>
      </c>
      <c r="N8" s="1" t="str">
        <v>d</v>
      </c>
      <c r="O8" s="13">
        <v>1</v>
      </c>
      <c r="Q8" s="8">
        <v>-2202.8429511814693</v>
      </c>
    </row>
    <row r="9" spans="1:17" x14ac:dyDescent="0.3">
      <c r="A9" s="7">
        <v>1</v>
      </c>
      <c r="B9" s="9">
        <v>0.13505290756449256</v>
      </c>
      <c r="C9" s="9">
        <v>-0.20108806190046566</v>
      </c>
      <c r="D9" s="9">
        <v>0.20108806190046566</v>
      </c>
      <c r="E9" s="9">
        <v>0.13505290756449256</v>
      </c>
      <c r="F9" s="9">
        <v>-0.20108806190046569</v>
      </c>
      <c r="G9" s="9">
        <v>0.20108806190046569</v>
      </c>
      <c r="H9" s="9">
        <v>1.7880323134102059</v>
      </c>
      <c r="I9" s="13" t="str">
        <v/>
      </c>
      <c r="J9" s="9" t="str">
        <v/>
      </c>
      <c r="N9" s="1" t="str">
        <v>q</v>
      </c>
      <c r="O9" s="13">
        <v>1</v>
      </c>
      <c r="Q9" s="8">
        <v>1417.1540404488162</v>
      </c>
    </row>
    <row r="10" spans="1:17" x14ac:dyDescent="0.3">
      <c r="A10" s="7">
        <v>2</v>
      </c>
      <c r="B10" s="9">
        <v>-0.21065316689608535</v>
      </c>
      <c r="C10" s="9">
        <v>-0.20472291330424588</v>
      </c>
      <c r="D10" s="9">
        <v>0.20472291330424588</v>
      </c>
      <c r="E10" s="9">
        <v>-0.23314485077987518</v>
      </c>
      <c r="F10" s="9">
        <v>-0.20108806190046569</v>
      </c>
      <c r="G10" s="9">
        <v>0.20108806190046569</v>
      </c>
      <c r="H10" s="9">
        <v>6.1849504123959056</v>
      </c>
      <c r="I10" s="13" t="str">
        <v/>
      </c>
      <c r="J10" s="9" t="str">
        <v/>
      </c>
      <c r="N10" s="1" t="str">
        <v>P</v>
      </c>
      <c r="O10" s="13">
        <v>0</v>
      </c>
      <c r="Q10" s="8">
        <v>-2686.7877367448027</v>
      </c>
    </row>
    <row r="11" spans="1:17" x14ac:dyDescent="0.3">
      <c r="A11" s="7">
        <v>3</v>
      </c>
      <c r="B11" s="9">
        <v>-7.0035093517482128E-3</v>
      </c>
      <c r="C11" s="9">
        <v>-0.21330771862267622</v>
      </c>
      <c r="D11" s="9">
        <v>0.21330771862267622</v>
      </c>
      <c r="E11" s="9">
        <v>6.4159627035743017E-2</v>
      </c>
      <c r="F11" s="9">
        <v>-0.20108806190046569</v>
      </c>
      <c r="G11" s="9">
        <v>0.20108806190046569</v>
      </c>
      <c r="H11" s="9">
        <v>6.189863323862828</v>
      </c>
      <c r="I11" s="13">
        <v>1.2848410945600099E-2</v>
      </c>
      <c r="J11" s="9" t="str">
        <v>No</v>
      </c>
      <c r="N11" s="1" t="str">
        <v>D</v>
      </c>
      <c r="O11" s="13">
        <v>1</v>
      </c>
      <c r="Q11" s="8">
        <v>-1280.6748927408657</v>
      </c>
    </row>
    <row r="12" spans="1:17" x14ac:dyDescent="0.3">
      <c r="A12" s="7">
        <v>4</v>
      </c>
      <c r="B12" s="9">
        <v>-2.2839292569872504E-2</v>
      </c>
      <c r="C12" s="9">
        <v>-0.21331701658894839</v>
      </c>
      <c r="D12" s="9">
        <v>0.21331701658894839</v>
      </c>
      <c r="E12" s="9">
        <v>-8.8253268368957055E-2</v>
      </c>
      <c r="F12" s="9">
        <v>-0.20108806190046569</v>
      </c>
      <c r="G12" s="9">
        <v>0.20108806190046569</v>
      </c>
      <c r="H12" s="9">
        <v>6.2426858592707948</v>
      </c>
      <c r="I12" s="13">
        <v>4.4097908249632223E-2</v>
      </c>
      <c r="J12" s="9" t="str">
        <v>No</v>
      </c>
      <c r="N12" s="1" t="str">
        <v>Q</v>
      </c>
      <c r="O12" s="13">
        <v>1</v>
      </c>
      <c r="Q12" s="8">
        <v>-359.55418913147537</v>
      </c>
    </row>
    <row r="13" spans="1:17" x14ac:dyDescent="0.3">
      <c r="A13" s="7">
        <v>5</v>
      </c>
      <c r="B13" s="9">
        <v>-7.7195086392652421E-2</v>
      </c>
      <c r="C13" s="9">
        <v>-0.21341587457300584</v>
      </c>
      <c r="D13" s="9">
        <v>0.21341587457300584</v>
      </c>
      <c r="E13" s="9">
        <v>-5.0110875062608508E-2</v>
      </c>
      <c r="F13" s="9">
        <v>-0.20108806190046569</v>
      </c>
      <c r="G13" s="9">
        <v>0.20108806190046569</v>
      </c>
      <c r="H13" s="9">
        <v>6.8528295788441609</v>
      </c>
      <c r="I13" s="13">
        <v>7.6739503198359135E-2</v>
      </c>
      <c r="J13" s="9" t="str">
        <v>Yes</v>
      </c>
      <c r="N13" s="1" t="str">
        <v>Season</v>
      </c>
      <c r="O13" s="13">
        <v>12</v>
      </c>
      <c r="Q13" s="8">
        <v>-42452.935115669286</v>
      </c>
    </row>
    <row r="14" spans="1:17" x14ac:dyDescent="0.3">
      <c r="A14" s="7">
        <v>6</v>
      </c>
      <c r="B14" s="9">
        <v>-4.9627833857091283E-2</v>
      </c>
      <c r="C14" s="9">
        <v>-0.21454198474421715</v>
      </c>
      <c r="D14" s="9">
        <v>0.21454198474421715</v>
      </c>
      <c r="E14" s="9">
        <v>-5.5590451490623846E-2</v>
      </c>
      <c r="F14" s="9">
        <v>-0.20108806190046569</v>
      </c>
      <c r="G14" s="9">
        <v>0.20108806190046569</v>
      </c>
      <c r="H14" s="9">
        <v>7.1078388512845319</v>
      </c>
      <c r="I14" s="13">
        <v>0.13029799907623679</v>
      </c>
      <c r="J14" s="9" t="str">
        <v>Yes</v>
      </c>
      <c r="N14" s="1" t="str">
        <v>Log</v>
      </c>
      <c r="O14" s="13" t="b">
        <v>0</v>
      </c>
      <c r="Q14" s="8">
        <v>-11976.74803906399</v>
      </c>
    </row>
    <row r="15" spans="1:17" x14ac:dyDescent="0.3">
      <c r="A15" s="7">
        <v>7</v>
      </c>
      <c r="B15" s="9">
        <v>1.2017510697941453E-2</v>
      </c>
      <c r="C15" s="9">
        <v>-0.21500568980898618</v>
      </c>
      <c r="D15" s="9">
        <v>0.21500568980898618</v>
      </c>
      <c r="E15" s="9">
        <v>5.3280945894740848E-4</v>
      </c>
      <c r="F15" s="9">
        <v>-0.20108806190046569</v>
      </c>
      <c r="G15" s="9">
        <v>0.20108806190046569</v>
      </c>
      <c r="H15" s="9">
        <v>7.1229619818697811</v>
      </c>
      <c r="I15" s="13">
        <v>0.21165492400467101</v>
      </c>
      <c r="J15" s="9" t="str">
        <v>Yes</v>
      </c>
      <c r="N15" s="1" t="str">
        <v>Constant</v>
      </c>
      <c r="O15" s="13">
        <v>0</v>
      </c>
      <c r="Q15" s="8">
        <v>5290.5525822011687</v>
      </c>
    </row>
    <row r="16" spans="1:17" x14ac:dyDescent="0.3">
      <c r="A16" s="7">
        <v>8</v>
      </c>
      <c r="B16" s="9">
        <v>4.1852627928327231E-2</v>
      </c>
      <c r="C16" s="9">
        <v>-0.21503284946275295</v>
      </c>
      <c r="D16" s="9">
        <v>0.21503284946275295</v>
      </c>
      <c r="E16" s="9">
        <v>1.9449009099747699E-2</v>
      </c>
      <c r="F16" s="9">
        <v>-0.20108806190046569</v>
      </c>
      <c r="G16" s="9">
        <v>0.20108806190046569</v>
      </c>
      <c r="H16" s="9">
        <v>7.3084951463575054</v>
      </c>
      <c r="I16" s="13">
        <v>0.29325746449507706</v>
      </c>
      <c r="J16" s="9" t="str">
        <v>Yes</v>
      </c>
      <c r="N16" s="1" t="str">
        <v>AR1</v>
      </c>
      <c r="O16" s="13">
        <v>0</v>
      </c>
      <c r="Q16" s="8">
        <v>5442.0256925287131</v>
      </c>
    </row>
    <row r="17" spans="1:17" x14ac:dyDescent="0.3">
      <c r="A17" s="7">
        <v>9</v>
      </c>
      <c r="B17" s="9">
        <v>-0.12631104676432209</v>
      </c>
      <c r="C17" s="9">
        <v>-0.21536198970347351</v>
      </c>
      <c r="D17" s="9">
        <v>0.21536198970347351</v>
      </c>
      <c r="E17" s="9">
        <v>-0.15214218648374375</v>
      </c>
      <c r="F17" s="9">
        <v>-0.20108806190046569</v>
      </c>
      <c r="G17" s="9">
        <v>0.20108806190046569</v>
      </c>
      <c r="H17" s="9">
        <v>9.0180362873720306</v>
      </c>
      <c r="I17" s="13">
        <v>0.25136370799378938</v>
      </c>
      <c r="J17" s="9" t="str">
        <v>Yes</v>
      </c>
      <c r="N17" s="1" t="str">
        <v>AR2</v>
      </c>
      <c r="O17" s="13">
        <v>0</v>
      </c>
      <c r="Q17" s="8">
        <v>-426.68588388546868</v>
      </c>
    </row>
    <row r="18" spans="1:17" x14ac:dyDescent="0.3">
      <c r="A18" s="7">
        <v>10</v>
      </c>
      <c r="B18" s="9">
        <v>-0.28812756066277384</v>
      </c>
      <c r="C18" s="9">
        <v>-0.2183370568595342</v>
      </c>
      <c r="D18" s="9">
        <v>0.2183370568595342</v>
      </c>
      <c r="E18" s="9">
        <v>-0.26336596241471211</v>
      </c>
      <c r="F18" s="9">
        <v>-0.20108806190046569</v>
      </c>
      <c r="G18" s="9">
        <v>0.20108806190046569</v>
      </c>
      <c r="H18" s="9">
        <v>18.018109011280522</v>
      </c>
      <c r="I18" s="13">
        <v>2.1091129418163553E-2</v>
      </c>
      <c r="J18" s="9" t="str">
        <v>No</v>
      </c>
      <c r="N18" s="1" t="str">
        <v>MA1</v>
      </c>
      <c r="O18" s="13">
        <v>-0.64228181078108526</v>
      </c>
      <c r="Q18" s="8">
        <v>1952.6892369574052</v>
      </c>
    </row>
    <row r="19" spans="1:17" x14ac:dyDescent="0.3">
      <c r="A19" s="7">
        <v>11</v>
      </c>
      <c r="B19" s="9">
        <v>4.2097263351941409E-2</v>
      </c>
      <c r="C19" s="9">
        <v>-0.23320576492842163</v>
      </c>
      <c r="D19" s="9">
        <v>0.23320576492842163</v>
      </c>
      <c r="E19" s="9">
        <v>6.6156355898248906E-2</v>
      </c>
      <c r="F19" s="9">
        <v>-0.20108806190046569</v>
      </c>
      <c r="G19" s="9">
        <v>0.20108806190046569</v>
      </c>
      <c r="H19" s="9">
        <v>18.2125213308707</v>
      </c>
      <c r="I19" s="13">
        <v>3.2786456123508771E-2</v>
      </c>
      <c r="J19" s="9" t="str">
        <v>No</v>
      </c>
      <c r="N19" s="1" t="str">
        <v>MA2</v>
      </c>
      <c r="O19" s="13">
        <v>0</v>
      </c>
      <c r="Q19" s="8">
        <v>2650.0990070074763</v>
      </c>
    </row>
    <row r="20" spans="1:17" x14ac:dyDescent="0.3">
      <c r="A20" s="7">
        <v>12</v>
      </c>
      <c r="B20" s="9">
        <v>1.8182307493805436E-2</v>
      </c>
      <c r="C20" s="9">
        <v>-0.23351284750811102</v>
      </c>
      <c r="D20" s="9">
        <v>0.23351284750811102</v>
      </c>
      <c r="E20" s="9">
        <v>-0.14475546172673592</v>
      </c>
      <c r="F20" s="9">
        <v>-0.20108806190046569</v>
      </c>
      <c r="G20" s="9">
        <v>0.20108806190046569</v>
      </c>
      <c r="H20" s="9">
        <v>18.249225486990465</v>
      </c>
      <c r="I20" s="13">
        <v>5.0902290566597765E-2</v>
      </c>
      <c r="J20" s="9" t="str">
        <v>Yes</v>
      </c>
      <c r="N20" s="1" t="str">
        <v>SAR1</v>
      </c>
      <c r="O20" s="13">
        <v>0</v>
      </c>
      <c r="Q20" s="8">
        <v>2943.2372231487843</v>
      </c>
    </row>
    <row r="21" spans="1:17" x14ac:dyDescent="0.3">
      <c r="A21" s="7">
        <v>13</v>
      </c>
      <c r="B21" s="9">
        <v>0.10557813288130553</v>
      </c>
      <c r="C21" s="9">
        <v>-0.23357008842310678</v>
      </c>
      <c r="D21" s="9">
        <v>0.23357008842310678</v>
      </c>
      <c r="E21" s="9">
        <v>0.18051128865988528</v>
      </c>
      <c r="F21" s="9">
        <v>-0.20108806190046569</v>
      </c>
      <c r="G21" s="9">
        <v>0.20108806190046569</v>
      </c>
      <c r="H21" s="9">
        <v>19.501874619246617</v>
      </c>
      <c r="I21" s="13">
        <v>5.2658478480669187E-2</v>
      </c>
      <c r="J21" s="9" t="str">
        <v>Yes</v>
      </c>
      <c r="N21" s="1" t="str">
        <v>SMA1</v>
      </c>
      <c r="O21" s="13">
        <v>-0.31459510069703972</v>
      </c>
      <c r="Q21" s="8">
        <v>-1181.6789415836888</v>
      </c>
    </row>
    <row r="22" spans="1:17" x14ac:dyDescent="0.3">
      <c r="A22" s="7">
        <v>14</v>
      </c>
      <c r="B22" s="9">
        <v>8.8824666018205309E-2</v>
      </c>
      <c r="C22" s="9">
        <v>-0.23549194178682023</v>
      </c>
      <c r="D22" s="9">
        <v>0.23549194178682023</v>
      </c>
      <c r="E22" s="9">
        <v>-4.6719107687800479E-2</v>
      </c>
      <c r="F22" s="9">
        <v>-0.20108806190046569</v>
      </c>
      <c r="G22" s="9">
        <v>0.20108806190046569</v>
      </c>
      <c r="H22" s="9">
        <v>20.399463547854758</v>
      </c>
      <c r="I22" s="13">
        <v>5.9896829114277267E-2</v>
      </c>
      <c r="J22" s="9" t="str">
        <v>Yes</v>
      </c>
      <c r="N22" s="1" t="str">
        <v>StDev</v>
      </c>
      <c r="O22" s="13">
        <v>8276.7807449431984</v>
      </c>
      <c r="Q22" s="8">
        <v>2188.4305324305005</v>
      </c>
    </row>
    <row r="23" spans="1:17" x14ac:dyDescent="0.3">
      <c r="A23" s="7">
        <v>15</v>
      </c>
      <c r="B23" s="9">
        <v>-6.4452043557599835E-3</v>
      </c>
      <c r="C23" s="9">
        <v>-0.23684283126649633</v>
      </c>
      <c r="D23" s="9">
        <v>0.23684283126649633</v>
      </c>
      <c r="E23" s="9">
        <v>7.4973348044296336E-3</v>
      </c>
      <c r="F23" s="9">
        <v>-0.20108806190046569</v>
      </c>
      <c r="G23" s="9">
        <v>0.20108806190046569</v>
      </c>
      <c r="H23" s="9">
        <v>20.40424851253492</v>
      </c>
      <c r="I23" s="13">
        <v>8.5578717331443552E-2</v>
      </c>
      <c r="J23" s="9" t="str">
        <v>Yes</v>
      </c>
      <c r="N23" s="1" t="str">
        <v>AIC</v>
      </c>
      <c r="O23" s="13">
        <v>1718.008427990434</v>
      </c>
      <c r="Q23" s="8">
        <v>49709.583944948259</v>
      </c>
    </row>
    <row r="24" spans="1:17" x14ac:dyDescent="0.3">
      <c r="A24" s="7">
        <v>16</v>
      </c>
      <c r="B24" s="9">
        <v>-6.6833413159628735E-2</v>
      </c>
      <c r="C24" s="9">
        <v>-0.23684992343775443</v>
      </c>
      <c r="D24" s="9">
        <v>0.23684992343775443</v>
      </c>
      <c r="E24" s="9">
        <v>-0.105074860994837</v>
      </c>
      <c r="F24" s="9">
        <v>-0.20108806190046569</v>
      </c>
      <c r="G24" s="9">
        <v>0.20108806190046569</v>
      </c>
      <c r="H24" s="9">
        <v>20.925269874949127</v>
      </c>
      <c r="I24" s="13">
        <v>0.10356292765251596</v>
      </c>
      <c r="J24" s="9" t="str">
        <v>Yes</v>
      </c>
      <c r="N24" s="1" t="str">
        <v>Observations</v>
      </c>
      <c r="O24" s="13">
        <v>108</v>
      </c>
      <c r="Q24" s="8">
        <v>1392.2191209584598</v>
      </c>
    </row>
    <row r="25" spans="1:17" x14ac:dyDescent="0.3">
      <c r="A25" s="7">
        <v>17</v>
      </c>
      <c r="B25" s="9">
        <v>-3.9661888978157318E-2</v>
      </c>
      <c r="C25" s="9">
        <v>-0.23761128184291688</v>
      </c>
      <c r="D25" s="9">
        <v>0.23761128184291688</v>
      </c>
      <c r="E25" s="9">
        <v>-1.1736705055746676E-2</v>
      </c>
      <c r="F25" s="9">
        <v>-0.20108806190046569</v>
      </c>
      <c r="G25" s="9">
        <v>0.20108806190046569</v>
      </c>
      <c r="H25" s="9">
        <v>21.111113439114053</v>
      </c>
      <c r="I25" s="13">
        <v>0.13331661726952634</v>
      </c>
      <c r="J25" s="9" t="str">
        <v>Yes</v>
      </c>
      <c r="Q25" s="8">
        <v>-23515.63732361716</v>
      </c>
    </row>
    <row r="26" spans="1:17" x14ac:dyDescent="0.3">
      <c r="A26" s="7">
        <v>18</v>
      </c>
      <c r="B26" s="9">
        <v>2.2235198476108172E-3</v>
      </c>
      <c r="C26" s="9">
        <v>-0.2378788336374468</v>
      </c>
      <c r="D26" s="9">
        <v>0.2378788336374468</v>
      </c>
      <c r="E26" s="9">
        <v>-1.7251349153899271E-2</v>
      </c>
      <c r="F26" s="9">
        <v>-0.20108806190046569</v>
      </c>
      <c r="G26" s="9">
        <v>0.20108806190046569</v>
      </c>
      <c r="H26" s="9">
        <v>21.11170511876762</v>
      </c>
      <c r="I26" s="13">
        <v>0.17425660074417054</v>
      </c>
      <c r="J26" s="9" t="str">
        <v>Yes</v>
      </c>
      <c r="Q26" s="8">
        <v>-5536.5070322263673</v>
      </c>
    </row>
    <row r="27" spans="1:17" x14ac:dyDescent="0.3">
      <c r="A27" s="7">
        <v>19</v>
      </c>
      <c r="B27" s="9">
        <v>8.0352621487503832E-3</v>
      </c>
      <c r="C27" s="9">
        <v>-0.23787967406064162</v>
      </c>
      <c r="D27" s="9">
        <v>0.23787967406064162</v>
      </c>
      <c r="E27" s="9">
        <v>-5.1970342045747568E-2</v>
      </c>
      <c r="F27" s="9">
        <v>-0.20108806190046569</v>
      </c>
      <c r="G27" s="9">
        <v>0.20108806190046569</v>
      </c>
      <c r="H27" s="9">
        <v>21.119533678100765</v>
      </c>
      <c r="I27" s="13">
        <v>0.22098909746023093</v>
      </c>
      <c r="J27" s="9" t="str">
        <v>Yes</v>
      </c>
      <c r="Q27" s="8">
        <v>-5167.6095697108967</v>
      </c>
    </row>
    <row r="28" spans="1:17" x14ac:dyDescent="0.3">
      <c r="A28" s="7">
        <v>20</v>
      </c>
      <c r="B28" s="9">
        <v>7.607351750768411E-3</v>
      </c>
      <c r="C28" s="9">
        <v>-0.23789064908072927</v>
      </c>
      <c r="D28" s="9">
        <v>0.23789064908072927</v>
      </c>
      <c r="E28" s="9">
        <v>-6.9076493418567753E-2</v>
      </c>
      <c r="F28" s="9">
        <v>-0.20108806190046569</v>
      </c>
      <c r="G28" s="9">
        <v>0.20108806190046569</v>
      </c>
      <c r="H28" s="9">
        <v>21.126644193341846</v>
      </c>
      <c r="I28" s="13">
        <v>0.27307192117148299</v>
      </c>
      <c r="J28" s="9" t="str">
        <v>Yes</v>
      </c>
      <c r="Q28" s="8">
        <v>-5346.0292460188302</v>
      </c>
    </row>
    <row r="29" spans="1:17" x14ac:dyDescent="0.3">
      <c r="A29" s="7">
        <v>21</v>
      </c>
      <c r="B29" s="9">
        <v>3.5938942710567148E-2</v>
      </c>
      <c r="C29" s="9">
        <v>-0.23790048586669801</v>
      </c>
      <c r="D29" s="9">
        <v>0.23790048586669801</v>
      </c>
      <c r="E29" s="9">
        <v>6.3050944988710791E-2</v>
      </c>
      <c r="F29" s="9">
        <v>-0.20108806190046569</v>
      </c>
      <c r="G29" s="9">
        <v>0.20108806190046569</v>
      </c>
      <c r="H29" s="9">
        <v>21.287484248248045</v>
      </c>
      <c r="I29" s="13">
        <v>0.32113546527445608</v>
      </c>
      <c r="J29" s="9" t="str">
        <v>Yes</v>
      </c>
      <c r="Q29" s="8">
        <v>-4708.4993295554041</v>
      </c>
    </row>
    <row r="30" spans="1:17" x14ac:dyDescent="0.3">
      <c r="A30" s="7">
        <v>22</v>
      </c>
      <c r="B30" s="9">
        <v>0.15782341643043632</v>
      </c>
      <c r="C30" s="9">
        <v>-0.23811992172284824</v>
      </c>
      <c r="D30" s="9">
        <v>0.23811992172284824</v>
      </c>
      <c r="E30" s="9">
        <v>0.12193630154677049</v>
      </c>
      <c r="F30" s="9">
        <v>-0.20108806190046569</v>
      </c>
      <c r="G30" s="9">
        <v>0.20108806190046569</v>
      </c>
      <c r="H30" s="9">
        <v>24.431721872636206</v>
      </c>
      <c r="I30" s="13">
        <v>0.22404213585488753</v>
      </c>
      <c r="J30" s="9" t="str">
        <v>Yes</v>
      </c>
      <c r="Q30" s="8">
        <v>-1946.6614086441555</v>
      </c>
    </row>
    <row r="31" spans="1:17" x14ac:dyDescent="0.3">
      <c r="A31" s="7">
        <v>23</v>
      </c>
      <c r="B31" s="9">
        <v>-4.2712283057628544E-2</v>
      </c>
      <c r="C31" s="9">
        <v>-0.2423128059293925</v>
      </c>
      <c r="D31" s="9">
        <v>0.2423128059293925</v>
      </c>
      <c r="E31" s="9">
        <v>2.287773422944871E-2</v>
      </c>
      <c r="F31" s="9">
        <v>-0.20108806190046569</v>
      </c>
      <c r="G31" s="9">
        <v>0.20108806190046569</v>
      </c>
      <c r="H31" s="9">
        <v>24.665211942464175</v>
      </c>
      <c r="I31" s="13">
        <v>0.26195499501440977</v>
      </c>
      <c r="J31" s="9" t="str">
        <v>Yes</v>
      </c>
      <c r="Q31" s="8">
        <v>310.84507936181672</v>
      </c>
    </row>
    <row r="32" spans="1:17" x14ac:dyDescent="0.3">
      <c r="A32" s="7">
        <v>24</v>
      </c>
      <c r="B32" s="9">
        <v>-7.7127967995727395E-2</v>
      </c>
      <c r="C32" s="9">
        <v>-0.24261705496935487</v>
      </c>
      <c r="D32" s="9">
        <v>0.24261705496935487</v>
      </c>
      <c r="E32" s="9">
        <v>-2.1113503836705877E-2</v>
      </c>
      <c r="F32" s="9">
        <v>-0.20108806190046569</v>
      </c>
      <c r="G32" s="9">
        <v>0.20108806190046569</v>
      </c>
      <c r="H32" s="9">
        <v>25.437289218034412</v>
      </c>
      <c r="I32" s="13">
        <v>0.27662363722816469</v>
      </c>
      <c r="J32" s="9" t="str">
        <v>Yes</v>
      </c>
      <c r="Q32" s="8">
        <v>-38.897438178803668</v>
      </c>
    </row>
    <row r="33" spans="1:17" x14ac:dyDescent="0.3">
      <c r="Q33" s="8">
        <v>489.55975805687262</v>
      </c>
    </row>
    <row r="34" spans="1:17" x14ac:dyDescent="0.3">
      <c r="A34" s="1" t="s">
        <v>9</v>
      </c>
      <c r="D34" s="1" cm="1">
        <f t="array" ref="D34">SUM(--(B9:B32 &lt; C9:C32), --(B9:B32 &gt; D9:D32))</f>
        <v>2</v>
      </c>
      <c r="Q34" s="8">
        <v>5779.6733752884011</v>
      </c>
    </row>
    <row r="35" spans="1:17" x14ac:dyDescent="0.3">
      <c r="A35" s="1" t="s">
        <v>10</v>
      </c>
      <c r="D35" s="1" cm="1">
        <f t="array" ref="D35">SUM(--(E9:E32 &lt; F9:F32), --(E9:E32 &gt; G9:G32))</f>
        <v>2</v>
      </c>
      <c r="Q35" s="8">
        <v>-19908.620804389069</v>
      </c>
    </row>
    <row r="36" spans="1:17" x14ac:dyDescent="0.3">
      <c r="Q36" s="8">
        <v>8496.7858409452601</v>
      </c>
    </row>
    <row r="37" spans="1:17" x14ac:dyDescent="0.3">
      <c r="Q37" s="8">
        <v>3550.1167030381303</v>
      </c>
    </row>
    <row r="38" spans="1:17" x14ac:dyDescent="0.3">
      <c r="Q38" s="8">
        <v>-4518.0432382930194</v>
      </c>
    </row>
    <row r="39" spans="1:17" x14ac:dyDescent="0.3">
      <c r="Q39" s="8">
        <v>-4828.8621711903743</v>
      </c>
    </row>
    <row r="40" spans="1:17" x14ac:dyDescent="0.3">
      <c r="Q40" s="8">
        <v>455.83557998446213</v>
      </c>
    </row>
    <row r="41" spans="1:17" x14ac:dyDescent="0.3">
      <c r="Q41" s="8">
        <v>-1068.2841408921931</v>
      </c>
    </row>
    <row r="42" spans="1:17" x14ac:dyDescent="0.3">
      <c r="Q42" s="8">
        <v>2012.8436906686006</v>
      </c>
    </row>
    <row r="43" spans="1:17" x14ac:dyDescent="0.3">
      <c r="Q43" s="8">
        <v>1805.9431243693864</v>
      </c>
    </row>
    <row r="44" spans="1:17" x14ac:dyDescent="0.3">
      <c r="Q44" s="8">
        <v>-1438.1214794305383</v>
      </c>
    </row>
    <row r="45" spans="1:17" x14ac:dyDescent="0.3">
      <c r="Q45" s="8">
        <v>-1726.806600331478</v>
      </c>
    </row>
    <row r="46" spans="1:17" x14ac:dyDescent="0.3">
      <c r="Q46" s="8">
        <v>-2312.759356275139</v>
      </c>
    </row>
    <row r="47" spans="1:17" x14ac:dyDescent="0.3">
      <c r="Q47" s="8">
        <v>-10734.431185801899</v>
      </c>
    </row>
    <row r="48" spans="1:17" x14ac:dyDescent="0.3">
      <c r="Q48" s="8">
        <v>-11880.772446189138</v>
      </c>
    </row>
    <row r="49" spans="17:17" x14ac:dyDescent="0.3">
      <c r="Q49" s="8">
        <v>-2021.804312680204</v>
      </c>
    </row>
    <row r="50" spans="17:17" x14ac:dyDescent="0.3">
      <c r="Q50" s="8">
        <v>-2860.2544071949296</v>
      </c>
    </row>
    <row r="51" spans="17:17" x14ac:dyDescent="0.3">
      <c r="Q51" s="8">
        <v>707.68423174862983</v>
      </c>
    </row>
    <row r="52" spans="17:17" x14ac:dyDescent="0.3">
      <c r="Q52" s="8">
        <v>2189.6500156259035</v>
      </c>
    </row>
    <row r="53" spans="17:17" x14ac:dyDescent="0.3">
      <c r="Q53" s="8">
        <v>-125.81012955558117</v>
      </c>
    </row>
    <row r="54" spans="17:17" x14ac:dyDescent="0.3">
      <c r="Q54" s="8">
        <v>358.28132215250344</v>
      </c>
    </row>
    <row r="55" spans="17:17" x14ac:dyDescent="0.3">
      <c r="Q55" s="8">
        <v>-318.45416603203108</v>
      </c>
    </row>
    <row r="56" spans="17:17" x14ac:dyDescent="0.3">
      <c r="Q56" s="8">
        <v>-2991.8698297842793</v>
      </c>
    </row>
    <row r="57" spans="17:17" x14ac:dyDescent="0.3">
      <c r="Q57" s="8">
        <v>-3332.2834959039601</v>
      </c>
    </row>
    <row r="58" spans="17:17" x14ac:dyDescent="0.3">
      <c r="Q58" s="8">
        <v>-1157.931524657356</v>
      </c>
    </row>
    <row r="59" spans="17:17" x14ac:dyDescent="0.3">
      <c r="Q59" s="8">
        <v>-6065.4046420001905</v>
      </c>
    </row>
    <row r="60" spans="17:17" x14ac:dyDescent="0.3">
      <c r="Q60" s="8">
        <v>942.65344741036097</v>
      </c>
    </row>
    <row r="61" spans="17:17" x14ac:dyDescent="0.3">
      <c r="Q61" s="8">
        <v>2544.0129972356713</v>
      </c>
    </row>
    <row r="62" spans="17:17" x14ac:dyDescent="0.3">
      <c r="Q62" s="8">
        <v>969.67442445467054</v>
      </c>
    </row>
    <row r="63" spans="17:17" x14ac:dyDescent="0.3">
      <c r="Q63" s="8">
        <v>2858.3775558296411</v>
      </c>
    </row>
    <row r="64" spans="17:17" x14ac:dyDescent="0.3">
      <c r="Q64" s="8">
        <v>1720.7433159927123</v>
      </c>
    </row>
    <row r="65" spans="17:17" x14ac:dyDescent="0.3">
      <c r="Q65" s="8">
        <v>2282.1850229450511</v>
      </c>
    </row>
    <row r="66" spans="17:17" x14ac:dyDescent="0.3">
      <c r="Q66" s="8">
        <v>4225.9405102960682</v>
      </c>
    </row>
    <row r="67" spans="17:17" x14ac:dyDescent="0.3">
      <c r="Q67" s="8">
        <v>2152.6667406683687</v>
      </c>
    </row>
    <row r="68" spans="17:17" x14ac:dyDescent="0.3">
      <c r="Q68" s="8">
        <v>-1694.2624598872796</v>
      </c>
    </row>
    <row r="69" spans="17:17" x14ac:dyDescent="0.3">
      <c r="Q69" s="8">
        <v>-692.98066151764988</v>
      </c>
    </row>
    <row r="70" spans="17:17" x14ac:dyDescent="0.3">
      <c r="Q70" s="8">
        <v>-1879.0515510515206</v>
      </c>
    </row>
    <row r="71" spans="17:17" x14ac:dyDescent="0.3">
      <c r="Q71" s="8">
        <v>-3257.0570656513414</v>
      </c>
    </row>
    <row r="72" spans="17:17" x14ac:dyDescent="0.3">
      <c r="Q72" s="8">
        <v>1395.1734895498735</v>
      </c>
    </row>
    <row r="73" spans="17:17" x14ac:dyDescent="0.3">
      <c r="Q73" s="8">
        <v>-1028.042760183728</v>
      </c>
    </row>
    <row r="74" spans="17:17" x14ac:dyDescent="0.3">
      <c r="Q74" s="8">
        <v>-1388.2783291988917</v>
      </c>
    </row>
    <row r="75" spans="17:17" x14ac:dyDescent="0.3">
      <c r="Q75" s="8">
        <v>-3740.3655083750132</v>
      </c>
    </row>
    <row r="76" spans="17:17" x14ac:dyDescent="0.3">
      <c r="Q76" s="8">
        <v>-1316.5913992403603</v>
      </c>
    </row>
    <row r="77" spans="17:17" x14ac:dyDescent="0.3">
      <c r="Q77" s="8">
        <v>4263.6503428541555</v>
      </c>
    </row>
    <row r="78" spans="17:17" x14ac:dyDescent="0.3">
      <c r="Q78" s="8">
        <v>5614.7898792625056</v>
      </c>
    </row>
    <row r="79" spans="17:17" x14ac:dyDescent="0.3">
      <c r="Q79" s="8">
        <v>1362.6077288423339</v>
      </c>
    </row>
    <row r="80" spans="17:17" x14ac:dyDescent="0.3">
      <c r="Q80" s="8">
        <v>-1224.7935764100425</v>
      </c>
    </row>
    <row r="81" spans="17:17" x14ac:dyDescent="0.3">
      <c r="Q81" s="8">
        <v>-1027.3304684445252</v>
      </c>
    </row>
    <row r="82" spans="17:17" x14ac:dyDescent="0.3">
      <c r="Q82" s="8">
        <v>-4399.9533062895107</v>
      </c>
    </row>
    <row r="83" spans="17:17" x14ac:dyDescent="0.3">
      <c r="Q83" s="8">
        <v>-5181.9854382678805</v>
      </c>
    </row>
    <row r="84" spans="17:17" x14ac:dyDescent="0.3">
      <c r="Q84" s="8">
        <v>2064.7365058416872</v>
      </c>
    </row>
    <row r="85" spans="17:17" x14ac:dyDescent="0.3">
      <c r="Q85" s="8">
        <v>-1581.1814707371425</v>
      </c>
    </row>
    <row r="86" spans="17:17" x14ac:dyDescent="0.3">
      <c r="Q86" s="8">
        <v>-1091.5846640559594</v>
      </c>
    </row>
    <row r="87" spans="17:17" x14ac:dyDescent="0.3">
      <c r="Q87" s="8">
        <v>3493.70809122016</v>
      </c>
    </row>
    <row r="88" spans="17:17" x14ac:dyDescent="0.3">
      <c r="Q88" s="8">
        <v>1793.5253884098147</v>
      </c>
    </row>
    <row r="89" spans="17:17" x14ac:dyDescent="0.3">
      <c r="Q89" s="8">
        <v>1785.3010040601685</v>
      </c>
    </row>
    <row r="90" spans="17:17" x14ac:dyDescent="0.3">
      <c r="Q90" s="8">
        <v>-1679.4559430334662</v>
      </c>
    </row>
    <row r="91" spans="17:17" x14ac:dyDescent="0.3">
      <c r="Q91" s="8">
        <v>-1782.5314937474841</v>
      </c>
    </row>
    <row r="92" spans="17:17" x14ac:dyDescent="0.3">
      <c r="Q92" s="8">
        <v>2777.4716247129577</v>
      </c>
    </row>
    <row r="93" spans="17:17" x14ac:dyDescent="0.3">
      <c r="Q93" s="8">
        <v>1373.2065835595117</v>
      </c>
    </row>
    <row r="94" spans="17:17" x14ac:dyDescent="0.3">
      <c r="Q94" s="8">
        <v>-2169.6370722275105</v>
      </c>
    </row>
    <row r="95" spans="17:17" x14ac:dyDescent="0.3">
      <c r="Q95" s="8">
        <v>653.30323500814575</v>
      </c>
    </row>
    <row r="96" spans="17:17" x14ac:dyDescent="0.3">
      <c r="Q96" s="8">
        <v>-1356.7739285029493</v>
      </c>
    </row>
    <row r="97" spans="17:17" x14ac:dyDescent="0.3">
      <c r="Q97" s="8">
        <v>-1444.0611564244282</v>
      </c>
    </row>
    <row r="98" spans="17:17" x14ac:dyDescent="0.3">
      <c r="Q98" s="8">
        <v>-736.40991199786708</v>
      </c>
    </row>
    <row r="99" spans="17:17" x14ac:dyDescent="0.3">
      <c r="Q99" s="8">
        <v>1616.684947107779</v>
      </c>
    </row>
    <row r="100" spans="17:17" x14ac:dyDescent="0.3">
      <c r="Q100" s="8">
        <v>1653.6674821528541</v>
      </c>
    </row>
    <row r="101" spans="17:17" x14ac:dyDescent="0.3">
      <c r="Q101" s="8"/>
    </row>
    <row r="102" spans="17:17" x14ac:dyDescent="0.3">
      <c r="Q102" s="8"/>
    </row>
    <row r="103" spans="17:17" x14ac:dyDescent="0.3">
      <c r="Q103" s="8"/>
    </row>
    <row r="104" spans="17:17" x14ac:dyDescent="0.3">
      <c r="Q104" s="8"/>
    </row>
    <row r="105" spans="17:17" x14ac:dyDescent="0.3">
      <c r="Q105" s="8"/>
    </row>
    <row r="106" spans="17:17" x14ac:dyDescent="0.3">
      <c r="Q106" s="8"/>
    </row>
    <row r="107" spans="17:17" x14ac:dyDescent="0.3">
      <c r="Q107" s="8"/>
    </row>
    <row r="108" spans="17:17" x14ac:dyDescent="0.3">
      <c r="Q108" s="8"/>
    </row>
    <row r="109" spans="17:17" x14ac:dyDescent="0.3">
      <c r="Q109" s="8"/>
    </row>
    <row r="110" spans="17:17" x14ac:dyDescent="0.3">
      <c r="Q110" s="8"/>
    </row>
    <row r="111" spans="17:17" x14ac:dyDescent="0.3">
      <c r="Q111" s="8"/>
    </row>
    <row r="112" spans="17:17" x14ac:dyDescent="0.3">
      <c r="Q112" s="8"/>
    </row>
    <row r="113" spans="17:17" x14ac:dyDescent="0.3">
      <c r="Q113" s="8"/>
    </row>
    <row r="114" spans="17:17" x14ac:dyDescent="0.3">
      <c r="Q114" s="8"/>
    </row>
  </sheetData>
  <printOptions horizontalCentered="1"/>
  <pageMargins left="0.4" right="0.4" top="0.5" bottom="0.6" header="0.25" footer="0.3"/>
  <pageSetup scale="39" fitToHeight="0" orientation="landscape" r:id="rId1"/>
  <headerFooter>
    <oddFooter>&amp;C&amp;8&amp;A&amp;L&amp;8&amp;F&amp;R&amp;8Page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36445-A0B0-4F7F-8A4A-C3D1AD67DA26}">
  <sheetPr>
    <pageSetUpPr fitToPage="1"/>
  </sheetPr>
  <dimension ref="A1:J35"/>
  <sheetViews>
    <sheetView workbookViewId="0"/>
  </sheetViews>
  <sheetFormatPr defaultRowHeight="13" x14ac:dyDescent="0.3"/>
  <cols>
    <col min="1" max="1" width="24.6328125" style="1" customWidth="1"/>
    <col min="2" max="26" width="12.6328125" style="1" customWidth="1"/>
    <col min="27" max="16384" width="8.7265625" style="1"/>
  </cols>
  <sheetData>
    <row r="1" spans="1:10" ht="17" x14ac:dyDescent="0.4">
      <c r="A1" s="3" t="s">
        <v>21</v>
      </c>
    </row>
    <row r="2" spans="1:10" x14ac:dyDescent="0.3">
      <c r="A2" s="4" t="s">
        <v>22</v>
      </c>
    </row>
    <row r="3" spans="1:10" x14ac:dyDescent="0.3">
      <c r="A3" s="4" t="s">
        <v>23</v>
      </c>
    </row>
    <row r="5" spans="1:10" x14ac:dyDescent="0.3">
      <c r="A5" s="10" t="str">
        <f ca="1">_xlfn.FORMULATEXT(A6)</f>
        <v>=fx.RiskACFλ(Data!$E$5:$E$112, 24, , , "White noise")</v>
      </c>
    </row>
    <row r="6" spans="1:10" x14ac:dyDescent="0.3">
      <c r="A6" s="11" t="str" cm="1">
        <f t="array" ref="A6:J32">fx.RiskACFλ(Data!$E$5:$E$112, 24, , , "White noise")</f>
        <v>Correlogram of White noise (alpha 0.05)</v>
      </c>
      <c r="B6" s="9" t="str">
        <v/>
      </c>
      <c r="C6" s="9" t="str">
        <v/>
      </c>
      <c r="D6" s="9" t="str">
        <v/>
      </c>
      <c r="E6" s="9" t="str">
        <v/>
      </c>
      <c r="F6" s="9" t="str">
        <v/>
      </c>
      <c r="G6" s="9" t="str">
        <v/>
      </c>
      <c r="H6" s="9" t="str">
        <v/>
      </c>
      <c r="I6" s="9" t="str">
        <v/>
      </c>
      <c r="J6" s="9" t="str">
        <v/>
      </c>
    </row>
    <row r="7" spans="1:10" x14ac:dyDescent="0.3">
      <c r="A7" s="12" t="str">
        <v>Lag</v>
      </c>
      <c r="B7" s="12" t="str">
        <v>ACF</v>
      </c>
      <c r="C7" s="12" t="str">
        <v>Lower</v>
      </c>
      <c r="D7" s="12" t="str">
        <v>Upper</v>
      </c>
      <c r="E7" s="12" t="str">
        <v>PACF</v>
      </c>
      <c r="F7" s="12" t="str">
        <v>Lower</v>
      </c>
      <c r="G7" s="12" t="str">
        <v>Upper</v>
      </c>
      <c r="H7" s="12" t="str">
        <v>Q-stat</v>
      </c>
      <c r="I7" s="12" t="str">
        <v>p-value</v>
      </c>
      <c r="J7" s="12" t="str">
        <v>White noise?</v>
      </c>
    </row>
    <row r="8" spans="1:10" x14ac:dyDescent="0.3">
      <c r="A8" s="7">
        <v>0</v>
      </c>
      <c r="B8" s="9">
        <v>1</v>
      </c>
      <c r="C8" s="9" t="str">
        <v/>
      </c>
      <c r="D8" s="9" t="str">
        <v/>
      </c>
      <c r="E8" s="9">
        <v>1</v>
      </c>
      <c r="F8" s="9" t="str">
        <v/>
      </c>
      <c r="G8" s="9" t="str">
        <v/>
      </c>
      <c r="H8" s="9" t="str">
        <v/>
      </c>
      <c r="I8" s="13" t="str">
        <v/>
      </c>
      <c r="J8" s="9" t="str">
        <v/>
      </c>
    </row>
    <row r="9" spans="1:10" x14ac:dyDescent="0.3">
      <c r="A9" s="7">
        <v>1</v>
      </c>
      <c r="B9" s="9">
        <v>-0.15822948670838261</v>
      </c>
      <c r="C9" s="9">
        <v>-0.18859762234602859</v>
      </c>
      <c r="D9" s="9">
        <v>0.18859762234602859</v>
      </c>
      <c r="E9" s="9">
        <v>-0.15822948670838261</v>
      </c>
      <c r="F9" s="9">
        <v>-0.18859762234602856</v>
      </c>
      <c r="G9" s="9">
        <v>0.18859762234602856</v>
      </c>
      <c r="H9" s="9">
        <v>2.7797612814233545</v>
      </c>
      <c r="I9" s="13">
        <v>9.5462396384057763E-2</v>
      </c>
      <c r="J9" s="9" t="str">
        <v>Yes</v>
      </c>
    </row>
    <row r="10" spans="1:10" x14ac:dyDescent="0.3">
      <c r="A10" s="7">
        <v>2</v>
      </c>
      <c r="B10" s="9">
        <v>6.2293419844620538E-3</v>
      </c>
      <c r="C10" s="9">
        <v>-0.19326178584135836</v>
      </c>
      <c r="D10" s="9">
        <v>0.19326178584135836</v>
      </c>
      <c r="E10" s="9">
        <v>-1.9290188646857026E-2</v>
      </c>
      <c r="F10" s="9">
        <v>-0.18859762234602856</v>
      </c>
      <c r="G10" s="9">
        <v>0.18859762234602856</v>
      </c>
      <c r="H10" s="9">
        <v>2.7841103366547268</v>
      </c>
      <c r="I10" s="13">
        <v>0.24856393860607928</v>
      </c>
      <c r="J10" s="9" t="str">
        <v>Yes</v>
      </c>
    </row>
    <row r="11" spans="1:10" x14ac:dyDescent="0.3">
      <c r="A11" s="7">
        <v>3</v>
      </c>
      <c r="B11" s="9">
        <v>-7.6330825201022995E-2</v>
      </c>
      <c r="C11" s="9">
        <v>-0.19326892756041253</v>
      </c>
      <c r="D11" s="9">
        <v>0.19326892756041253</v>
      </c>
      <c r="E11" s="9">
        <v>-8.0421066651009385E-2</v>
      </c>
      <c r="F11" s="9">
        <v>-0.18859762234602856</v>
      </c>
      <c r="G11" s="9">
        <v>0.18859762234602856</v>
      </c>
      <c r="H11" s="9">
        <v>3.4433252997530621</v>
      </c>
      <c r="I11" s="13">
        <v>0.32818737018516669</v>
      </c>
      <c r="J11" s="9" t="str">
        <v>Yes</v>
      </c>
    </row>
    <row r="12" spans="1:10" x14ac:dyDescent="0.3">
      <c r="A12" s="7">
        <v>4</v>
      </c>
      <c r="B12" s="9">
        <v>-0.13918026443280482</v>
      </c>
      <c r="C12" s="9">
        <v>-0.19433825453306547</v>
      </c>
      <c r="D12" s="9">
        <v>0.19433825453306547</v>
      </c>
      <c r="E12" s="9">
        <v>-0.16950730015031995</v>
      </c>
      <c r="F12" s="9">
        <v>-0.18859762234602856</v>
      </c>
      <c r="G12" s="9">
        <v>0.18859762234602856</v>
      </c>
      <c r="H12" s="9">
        <v>5.656106209081095</v>
      </c>
      <c r="I12" s="13">
        <v>0.22634457823855825</v>
      </c>
      <c r="J12" s="9" t="str">
        <v>Yes</v>
      </c>
    </row>
    <row r="13" spans="1:10" x14ac:dyDescent="0.3">
      <c r="A13" s="7">
        <v>5</v>
      </c>
      <c r="B13" s="9">
        <v>0.12895623024018793</v>
      </c>
      <c r="C13" s="9">
        <v>-0.19785192494994627</v>
      </c>
      <c r="D13" s="9">
        <v>0.19785192494994627</v>
      </c>
      <c r="E13" s="9">
        <v>8.0137908652771858E-2</v>
      </c>
      <c r="F13" s="9">
        <v>-0.18859762234602856</v>
      </c>
      <c r="G13" s="9">
        <v>0.18859762234602856</v>
      </c>
      <c r="H13" s="9">
        <v>7.5741736527218047</v>
      </c>
      <c r="I13" s="13">
        <v>0.18131797188853391</v>
      </c>
      <c r="J13" s="9" t="str">
        <v>Yes</v>
      </c>
    </row>
    <row r="14" spans="1:10" x14ac:dyDescent="0.3">
      <c r="A14" s="7">
        <v>6</v>
      </c>
      <c r="B14" s="9">
        <v>3.172129950506153E-3</v>
      </c>
      <c r="C14" s="9">
        <v>-0.20081929829657921</v>
      </c>
      <c r="D14" s="9">
        <v>0.20081929829657921</v>
      </c>
      <c r="E14" s="9">
        <v>2.7571414491386056E-2</v>
      </c>
      <c r="F14" s="9">
        <v>-0.18859762234602856</v>
      </c>
      <c r="G14" s="9">
        <v>0.18859762234602856</v>
      </c>
      <c r="H14" s="9">
        <v>7.5753456273498836</v>
      </c>
      <c r="I14" s="13">
        <v>0.27089354489684464</v>
      </c>
      <c r="J14" s="9" t="str">
        <v>Yes</v>
      </c>
    </row>
    <row r="15" spans="1:10" x14ac:dyDescent="0.3">
      <c r="A15" s="7">
        <v>7</v>
      </c>
      <c r="B15" s="9">
        <v>-1.0143618677963883E-2</v>
      </c>
      <c r="C15" s="9">
        <v>-0.20082108053989706</v>
      </c>
      <c r="D15" s="9">
        <v>0.20082108053989706</v>
      </c>
      <c r="E15" s="9">
        <v>-3.0626470012053857E-2</v>
      </c>
      <c r="F15" s="9">
        <v>-0.18859762234602856</v>
      </c>
      <c r="G15" s="9">
        <v>0.18859762234602856</v>
      </c>
      <c r="H15" s="9">
        <v>7.5874482891184103</v>
      </c>
      <c r="I15" s="13">
        <v>0.3703725292059129</v>
      </c>
      <c r="J15" s="9" t="str">
        <v>Yes</v>
      </c>
    </row>
    <row r="16" spans="1:10" x14ac:dyDescent="0.3">
      <c r="A16" s="7">
        <v>8</v>
      </c>
      <c r="B16" s="9">
        <v>-8.7850741186485282E-2</v>
      </c>
      <c r="C16" s="9">
        <v>-0.20083930393335336</v>
      </c>
      <c r="D16" s="9">
        <v>0.20083930393335336</v>
      </c>
      <c r="E16" s="9">
        <v>-0.10312588387361513</v>
      </c>
      <c r="F16" s="9">
        <v>-0.18859762234602856</v>
      </c>
      <c r="G16" s="9">
        <v>0.18859762234602856</v>
      </c>
      <c r="H16" s="9">
        <v>8.5043173130877712</v>
      </c>
      <c r="I16" s="13">
        <v>0.38581773162219973</v>
      </c>
      <c r="J16" s="9" t="str">
        <v>Yes</v>
      </c>
    </row>
    <row r="17" spans="1:10" x14ac:dyDescent="0.3">
      <c r="A17" s="7">
        <v>9</v>
      </c>
      <c r="B17" s="9">
        <v>-8.0042541735188016E-2</v>
      </c>
      <c r="C17" s="9">
        <v>-0.20220151451646215</v>
      </c>
      <c r="D17" s="9">
        <v>0.20220151451646215</v>
      </c>
      <c r="E17" s="9">
        <v>-8.2936810166323788E-2</v>
      </c>
      <c r="F17" s="9">
        <v>-0.18859762234602856</v>
      </c>
      <c r="G17" s="9">
        <v>0.18859762234602856</v>
      </c>
      <c r="H17" s="9">
        <v>9.2731343315792891</v>
      </c>
      <c r="I17" s="13">
        <v>0.41245319132950559</v>
      </c>
      <c r="J17" s="9" t="str">
        <v>Yes</v>
      </c>
    </row>
    <row r="18" spans="1:10" x14ac:dyDescent="0.3">
      <c r="A18" s="7">
        <v>10</v>
      </c>
      <c r="B18" s="9">
        <v>5.9179640789236944E-3</v>
      </c>
      <c r="C18" s="9">
        <v>-0.20332540624370665</v>
      </c>
      <c r="D18" s="9">
        <v>0.20332540624370665</v>
      </c>
      <c r="E18" s="9">
        <v>-3.5685036868050697E-2</v>
      </c>
      <c r="F18" s="9">
        <v>-0.18859762234602856</v>
      </c>
      <c r="G18" s="9">
        <v>0.18859762234602856</v>
      </c>
      <c r="H18" s="9">
        <v>9.2773798918875787</v>
      </c>
      <c r="I18" s="13">
        <v>0.50599717955597168</v>
      </c>
      <c r="J18" s="9" t="str">
        <v>Yes</v>
      </c>
    </row>
    <row r="19" spans="1:10" x14ac:dyDescent="0.3">
      <c r="A19" s="7">
        <v>11</v>
      </c>
      <c r="B19" s="9">
        <v>2.3090902457921047E-3</v>
      </c>
      <c r="C19" s="9">
        <v>-0.20333153283464622</v>
      </c>
      <c r="D19" s="9">
        <v>0.20333153283464622</v>
      </c>
      <c r="E19" s="9">
        <v>-3.4517536169901289E-2</v>
      </c>
      <c r="F19" s="9">
        <v>-0.18859762234602856</v>
      </c>
      <c r="G19" s="9">
        <v>0.18859762234602856</v>
      </c>
      <c r="H19" s="9">
        <v>9.2780329119435265</v>
      </c>
      <c r="I19" s="13">
        <v>0.59624545144044339</v>
      </c>
      <c r="J19" s="9" t="str">
        <v>Yes</v>
      </c>
    </row>
    <row r="20" spans="1:10" x14ac:dyDescent="0.3">
      <c r="A20" s="7">
        <v>12</v>
      </c>
      <c r="B20" s="9">
        <v>0.10999511547976468</v>
      </c>
      <c r="C20" s="9">
        <v>-0.20333246554867565</v>
      </c>
      <c r="D20" s="9">
        <v>0.20333246554867565</v>
      </c>
      <c r="E20" s="9">
        <v>7.2946150488250469E-2</v>
      </c>
      <c r="F20" s="9">
        <v>-0.18859762234602856</v>
      </c>
      <c r="G20" s="9">
        <v>0.18859762234602856</v>
      </c>
      <c r="H20" s="9">
        <v>10.775274933832614</v>
      </c>
      <c r="I20" s="13">
        <v>0.54826958300301776</v>
      </c>
      <c r="J20" s="9" t="str">
        <v>Yes</v>
      </c>
    </row>
    <row r="21" spans="1:10" x14ac:dyDescent="0.3">
      <c r="A21" s="7">
        <v>13</v>
      </c>
      <c r="B21" s="9">
        <v>2.2790074283946589E-2</v>
      </c>
      <c r="C21" s="9">
        <v>-0.20543803550342254</v>
      </c>
      <c r="D21" s="9">
        <v>0.20543803550342254</v>
      </c>
      <c r="E21" s="9">
        <v>5.1993903182123241E-2</v>
      </c>
      <c r="F21" s="9">
        <v>-0.18859762234602856</v>
      </c>
      <c r="G21" s="9">
        <v>0.18859762234602856</v>
      </c>
      <c r="H21" s="9">
        <v>10.840225705749555</v>
      </c>
      <c r="I21" s="13">
        <v>0.6242004512714695</v>
      </c>
      <c r="J21" s="9" t="str">
        <v>Yes</v>
      </c>
    </row>
    <row r="22" spans="1:10" x14ac:dyDescent="0.3">
      <c r="A22" s="7">
        <v>14</v>
      </c>
      <c r="B22" s="9">
        <v>-1.2484712789326285E-2</v>
      </c>
      <c r="C22" s="9">
        <v>-0.20552794137070157</v>
      </c>
      <c r="D22" s="9">
        <v>0.20552794137070157</v>
      </c>
      <c r="E22" s="9">
        <v>1.4377758551897189E-2</v>
      </c>
      <c r="F22" s="9">
        <v>-0.18859762234602856</v>
      </c>
      <c r="G22" s="9">
        <v>0.18859762234602856</v>
      </c>
      <c r="H22" s="9">
        <v>10.859924774630107</v>
      </c>
      <c r="I22" s="13">
        <v>0.69700335572708938</v>
      </c>
      <c r="J22" s="9" t="str">
        <v>Yes</v>
      </c>
    </row>
    <row r="23" spans="1:10" x14ac:dyDescent="0.3">
      <c r="A23" s="7">
        <v>15</v>
      </c>
      <c r="B23" s="9">
        <v>-3.2255277442619801E-2</v>
      </c>
      <c r="C23" s="9">
        <v>-0.2055549144276321</v>
      </c>
      <c r="D23" s="9">
        <v>0.2055549144276321</v>
      </c>
      <c r="E23" s="9">
        <v>-2.1210527858955389E-2</v>
      </c>
      <c r="F23" s="9">
        <v>-0.18859762234602856</v>
      </c>
      <c r="G23" s="9">
        <v>0.18859762234602856</v>
      </c>
      <c r="H23" s="9">
        <v>10.992827857684478</v>
      </c>
      <c r="I23" s="13">
        <v>0.75310262628069979</v>
      </c>
      <c r="J23" s="9" t="str">
        <v>Yes</v>
      </c>
    </row>
    <row r="24" spans="1:10" x14ac:dyDescent="0.3">
      <c r="A24" s="7">
        <v>16</v>
      </c>
      <c r="B24" s="9">
        <v>-0.11123386609586697</v>
      </c>
      <c r="C24" s="9">
        <v>-0.20573486617462985</v>
      </c>
      <c r="D24" s="9">
        <v>0.20573486617462985</v>
      </c>
      <c r="E24" s="9">
        <v>-0.10978904286579058</v>
      </c>
      <c r="F24" s="9">
        <v>-0.18859762234602856</v>
      </c>
      <c r="G24" s="9">
        <v>0.18859762234602856</v>
      </c>
      <c r="H24" s="9">
        <v>12.590555236419295</v>
      </c>
      <c r="I24" s="13">
        <v>0.70242593984000701</v>
      </c>
      <c r="J24" s="9" t="str">
        <v>Yes</v>
      </c>
    </row>
    <row r="25" spans="1:10" x14ac:dyDescent="0.3">
      <c r="A25" s="7">
        <v>17</v>
      </c>
      <c r="B25" s="9">
        <v>-9.7904349453470981E-3</v>
      </c>
      <c r="C25" s="9">
        <v>-0.20786299640295028</v>
      </c>
      <c r="D25" s="9">
        <v>0.20786299640295028</v>
      </c>
      <c r="E25" s="9">
        <v>-8.0572999400634823E-2</v>
      </c>
      <c r="F25" s="9">
        <v>-0.18859762234602856</v>
      </c>
      <c r="G25" s="9">
        <v>0.18859762234602856</v>
      </c>
      <c r="H25" s="9">
        <v>12.603068742826531</v>
      </c>
      <c r="I25" s="13">
        <v>0.7623259491055433</v>
      </c>
      <c r="J25" s="9" t="str">
        <v>Yes</v>
      </c>
    </row>
    <row r="26" spans="1:10" x14ac:dyDescent="0.3">
      <c r="A26" s="7">
        <v>18</v>
      </c>
      <c r="B26" s="9">
        <v>-6.6424512469462446E-2</v>
      </c>
      <c r="C26" s="9">
        <v>-0.20787939784679674</v>
      </c>
      <c r="D26" s="9">
        <v>0.20787939784679674</v>
      </c>
      <c r="E26" s="9">
        <v>-0.12106066949643832</v>
      </c>
      <c r="F26" s="9">
        <v>-0.18859762234602856</v>
      </c>
      <c r="G26" s="9">
        <v>0.18859762234602856</v>
      </c>
      <c r="H26" s="9">
        <v>13.185481235924895</v>
      </c>
      <c r="I26" s="13">
        <v>0.78043829195558123</v>
      </c>
      <c r="J26" s="9" t="str">
        <v>Yes</v>
      </c>
    </row>
    <row r="27" spans="1:10" x14ac:dyDescent="0.3">
      <c r="A27" s="7">
        <v>19</v>
      </c>
      <c r="B27" s="9">
        <v>8.9740217859857654E-2</v>
      </c>
      <c r="C27" s="9">
        <v>-0.2086329811369034</v>
      </c>
      <c r="D27" s="9">
        <v>0.2086329811369034</v>
      </c>
      <c r="E27" s="9">
        <v>3.6576550748473831E-2</v>
      </c>
      <c r="F27" s="9">
        <v>-0.18859762234602856</v>
      </c>
      <c r="G27" s="9">
        <v>0.18859762234602856</v>
      </c>
      <c r="H27" s="9">
        <v>14.260461950691552</v>
      </c>
      <c r="I27" s="13">
        <v>0.76830144802664746</v>
      </c>
      <c r="J27" s="9" t="str">
        <v>Yes</v>
      </c>
    </row>
    <row r="28" spans="1:10" x14ac:dyDescent="0.3">
      <c r="A28" s="7">
        <v>20</v>
      </c>
      <c r="B28" s="9">
        <v>7.7789784724751523E-2</v>
      </c>
      <c r="C28" s="9">
        <v>-0.21000147134582556</v>
      </c>
      <c r="D28" s="9">
        <v>0.21000147134582556</v>
      </c>
      <c r="E28" s="9">
        <v>0.10201901037273213</v>
      </c>
      <c r="F28" s="9">
        <v>-0.18859762234602856</v>
      </c>
      <c r="G28" s="9">
        <v>0.18859762234602856</v>
      </c>
      <c r="H28" s="9">
        <v>15.077380782707181</v>
      </c>
      <c r="I28" s="13">
        <v>0.7719628674382133</v>
      </c>
      <c r="J28" s="9" t="str">
        <v>Yes</v>
      </c>
    </row>
    <row r="29" spans="1:10" x14ac:dyDescent="0.3">
      <c r="A29" s="7">
        <v>21</v>
      </c>
      <c r="B29" s="9">
        <v>-4.5737573039692808E-2</v>
      </c>
      <c r="C29" s="9">
        <v>-0.2110239147524704</v>
      </c>
      <c r="D29" s="9">
        <v>0.2110239147524704</v>
      </c>
      <c r="E29" s="9">
        <v>1.0628950097524778E-2</v>
      </c>
      <c r="F29" s="9">
        <v>-0.18859762234602856</v>
      </c>
      <c r="G29" s="9">
        <v>0.18859762234602856</v>
      </c>
      <c r="H29" s="9">
        <v>15.363036828456924</v>
      </c>
      <c r="I29" s="13">
        <v>0.80430484343019248</v>
      </c>
      <c r="J29" s="9" t="str">
        <v>Yes</v>
      </c>
    </row>
    <row r="30" spans="1:10" x14ac:dyDescent="0.3">
      <c r="A30" s="7">
        <v>22</v>
      </c>
      <c r="B30" s="9">
        <v>9.4908614429338442E-2</v>
      </c>
      <c r="C30" s="9">
        <v>-0.21137622445330784</v>
      </c>
      <c r="D30" s="9">
        <v>0.21137622445330784</v>
      </c>
      <c r="E30" s="9">
        <v>0.10948268459846769</v>
      </c>
      <c r="F30" s="9">
        <v>-0.18859762234602856</v>
      </c>
      <c r="G30" s="9">
        <v>0.18859762234602856</v>
      </c>
      <c r="H30" s="9">
        <v>16.607348731987322</v>
      </c>
      <c r="I30" s="13">
        <v>0.78464393318212711</v>
      </c>
      <c r="J30" s="9" t="str">
        <v>Yes</v>
      </c>
    </row>
    <row r="31" spans="1:10" x14ac:dyDescent="0.3">
      <c r="A31" s="7">
        <v>23</v>
      </c>
      <c r="B31" s="9">
        <v>-0.13370113465201428</v>
      </c>
      <c r="C31" s="9">
        <v>-0.21288657838976527</v>
      </c>
      <c r="D31" s="9">
        <v>0.21288657838976527</v>
      </c>
      <c r="E31" s="9">
        <v>-7.5836934511152976E-2</v>
      </c>
      <c r="F31" s="9">
        <v>-0.18859762234602856</v>
      </c>
      <c r="G31" s="9">
        <v>0.18859762234602856</v>
      </c>
      <c r="H31" s="9">
        <v>19.105781692904547</v>
      </c>
      <c r="I31" s="13">
        <v>0.69506802406242696</v>
      </c>
      <c r="J31" s="9" t="str">
        <v>Yes</v>
      </c>
    </row>
    <row r="32" spans="1:10" x14ac:dyDescent="0.3">
      <c r="A32" s="7">
        <v>24</v>
      </c>
      <c r="B32" s="9">
        <v>3.3310211600793546E-2</v>
      </c>
      <c r="C32" s="9">
        <v>-0.21585263476596056</v>
      </c>
      <c r="D32" s="9">
        <v>0.21585263476596056</v>
      </c>
      <c r="E32" s="9">
        <v>-4.8161400119460553E-2</v>
      </c>
      <c r="F32" s="9">
        <v>-0.18859762234602856</v>
      </c>
      <c r="G32" s="9">
        <v>0.18859762234602856</v>
      </c>
      <c r="H32" s="9">
        <v>19.262706620750368</v>
      </c>
      <c r="I32" s="13">
        <v>0.73783796648114475</v>
      </c>
      <c r="J32" s="9" t="str">
        <v>Yes</v>
      </c>
    </row>
    <row r="34" spans="1:4" x14ac:dyDescent="0.3">
      <c r="A34" s="1" t="s">
        <v>9</v>
      </c>
      <c r="D34" s="1" cm="1">
        <f t="array" ref="D34">SUM(--(B9:B32 &lt; C9:C32), --(B9:B32 &gt; D9:D32))</f>
        <v>0</v>
      </c>
    </row>
    <row r="35" spans="1:4" x14ac:dyDescent="0.3">
      <c r="A35" s="1" t="s">
        <v>10</v>
      </c>
      <c r="D35" s="1" cm="1">
        <f t="array" ref="D35">SUM(--(E9:E32 &lt; F9:F32), --(E9:E32 &gt; G9:G32))</f>
        <v>0</v>
      </c>
    </row>
  </sheetData>
  <printOptions horizontalCentered="1"/>
  <pageMargins left="0.4" right="0.4" top="0.5" bottom="0.6" header="0.25" footer="0.3"/>
  <pageSetup scale="54" orientation="landscape" r:id="rId1"/>
  <headerFooter>
    <oddFooter>&amp;C&amp;8&amp;A&amp;L&amp;8&amp;F&amp;R&amp;8Page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9</vt:i4>
      </vt:variant>
    </vt:vector>
  </HeadingPairs>
  <TitlesOfParts>
    <vt:vector size="15" baseType="lpstr">
      <vt:lpstr>Read me</vt:lpstr>
      <vt:lpstr>Data</vt:lpstr>
      <vt:lpstr>1 Sales</vt:lpstr>
      <vt:lpstr>2 Differenced</vt:lpstr>
      <vt:lpstr>3 Residuals</vt:lpstr>
      <vt:lpstr>4 White noise</vt:lpstr>
      <vt:lpstr>'1 Sales'!Print_Area</vt:lpstr>
      <vt:lpstr>'2 Differenced'!Print_Area</vt:lpstr>
      <vt:lpstr>'3 Residuals'!Print_Area</vt:lpstr>
      <vt:lpstr>'4 White noise'!Print_Area</vt:lpstr>
      <vt:lpstr>Data!Print_Area</vt:lpstr>
      <vt:lpstr>'Read me'!Print_Area</vt:lpstr>
      <vt:lpstr>'2 Differenced'!Print_Titles</vt:lpstr>
      <vt:lpstr>'3 Residuals'!Print_Titles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Wayne Phillips</dc:creator>
  <cp:lastModifiedBy>Wayne Phillips</cp:lastModifiedBy>
  <cp:lastPrinted>2026-10-17T21:00:08Z</cp:lastPrinted>
  <dcterms:created xsi:type="dcterms:W3CDTF">2026-10-17T20:59:47Z</dcterms:created>
  <dcterms:modified xsi:type="dcterms:W3CDTF">2026-10-17T21:00:14Z</dcterms:modified>
</cp:coreProperties>
</file>